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2\k 12 2022\Nemocenská statistika\"/>
    </mc:Choice>
  </mc:AlternateContent>
  <bookViews>
    <workbookView xWindow="0" yWindow="15" windowWidth="15225" windowHeight="9090" tabRatio="905"/>
  </bookViews>
  <sheets>
    <sheet name="přítrv" sheetId="7" r:id="rId1"/>
  </sheets>
  <externalReferences>
    <externalReference r:id="rId2"/>
  </externalReference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D8" i="7" l="1"/>
  <c r="D30" i="7" s="1"/>
  <c r="D9" i="7"/>
  <c r="D10" i="7"/>
  <c r="D18" i="7" s="1"/>
  <c r="D11" i="7"/>
  <c r="D19" i="7" s="1"/>
  <c r="D12" i="7"/>
  <c r="D20" i="7" s="1"/>
  <c r="D13" i="7"/>
  <c r="D21" i="7" s="1"/>
  <c r="D14" i="7"/>
  <c r="D15" i="7"/>
  <c r="D7" i="7"/>
  <c r="D29" i="7" s="1"/>
  <c r="Q7" i="7"/>
  <c r="Q29" i="7" s="1"/>
  <c r="D17" i="7" l="1"/>
  <c r="D16" i="7"/>
  <c r="O42" i="7"/>
  <c r="N42" i="7"/>
  <c r="M42" i="7"/>
  <c r="L42" i="7"/>
  <c r="J42" i="7"/>
  <c r="I42" i="7"/>
  <c r="O40" i="7"/>
  <c r="N40" i="7"/>
  <c r="M40" i="7"/>
  <c r="L40" i="7"/>
  <c r="J40" i="7"/>
  <c r="I40" i="7"/>
  <c r="N38" i="7"/>
  <c r="L38" i="7"/>
  <c r="P37" i="7"/>
  <c r="O37" i="7"/>
  <c r="N37" i="7"/>
  <c r="M37" i="7"/>
  <c r="L37" i="7"/>
  <c r="K37" i="7"/>
  <c r="J37" i="7"/>
  <c r="I37" i="7"/>
  <c r="P36" i="7"/>
  <c r="P43" i="7" s="1"/>
  <c r="O36" i="7"/>
  <c r="N36" i="7"/>
  <c r="M36" i="7"/>
  <c r="L36" i="7"/>
  <c r="K36" i="7"/>
  <c r="K43" i="7" s="1"/>
  <c r="J36" i="7"/>
  <c r="I36" i="7"/>
  <c r="P35" i="7"/>
  <c r="O35" i="7"/>
  <c r="O43" i="7" s="1"/>
  <c r="N35" i="7"/>
  <c r="N43" i="7" s="1"/>
  <c r="M35" i="7"/>
  <c r="M43" i="7" s="1"/>
  <c r="L35" i="7"/>
  <c r="L43" i="7" s="1"/>
  <c r="K35" i="7"/>
  <c r="J35" i="7"/>
  <c r="J43" i="7" s="1"/>
  <c r="I35" i="7"/>
  <c r="I43" i="7" s="1"/>
  <c r="P34" i="7"/>
  <c r="P41" i="7" s="1"/>
  <c r="O34" i="7"/>
  <c r="N34" i="7"/>
  <c r="M34" i="7"/>
  <c r="L34" i="7"/>
  <c r="K34" i="7"/>
  <c r="K40" i="7" s="1"/>
  <c r="J34" i="7"/>
  <c r="J41" i="7" s="1"/>
  <c r="I34" i="7"/>
  <c r="P33" i="7"/>
  <c r="O33" i="7"/>
  <c r="O41" i="7" s="1"/>
  <c r="N33" i="7"/>
  <c r="N41" i="7" s="1"/>
  <c r="M33" i="7"/>
  <c r="M41" i="7" s="1"/>
  <c r="L33" i="7"/>
  <c r="L41" i="7" s="1"/>
  <c r="K33" i="7"/>
  <c r="J33" i="7"/>
  <c r="I33" i="7"/>
  <c r="I41" i="7" s="1"/>
  <c r="P32" i="7"/>
  <c r="P40" i="7" s="1"/>
  <c r="O32" i="7"/>
  <c r="N32" i="7"/>
  <c r="M32" i="7"/>
  <c r="L32" i="7"/>
  <c r="K32" i="7"/>
  <c r="J32" i="7"/>
  <c r="I32" i="7"/>
  <c r="P31" i="7"/>
  <c r="O31" i="7"/>
  <c r="N31" i="7"/>
  <c r="M31" i="7"/>
  <c r="L31" i="7"/>
  <c r="K31" i="7"/>
  <c r="J31" i="7"/>
  <c r="I31" i="7"/>
  <c r="P30" i="7"/>
  <c r="P39" i="7" s="1"/>
  <c r="O30" i="7"/>
  <c r="O38" i="7" s="1"/>
  <c r="N30" i="7"/>
  <c r="M30" i="7"/>
  <c r="M38" i="7" s="1"/>
  <c r="L30" i="7"/>
  <c r="K30" i="7"/>
  <c r="K38" i="7" s="1"/>
  <c r="J30" i="7"/>
  <c r="J39" i="7" s="1"/>
  <c r="I30" i="7"/>
  <c r="I38" i="7" s="1"/>
  <c r="P29" i="7"/>
  <c r="O29" i="7"/>
  <c r="O39" i="7" s="1"/>
  <c r="N29" i="7"/>
  <c r="N39" i="7" s="1"/>
  <c r="M29" i="7"/>
  <c r="M39" i="7" s="1"/>
  <c r="L29" i="7"/>
  <c r="L39" i="7" s="1"/>
  <c r="K29" i="7"/>
  <c r="J29" i="7"/>
  <c r="I29" i="7"/>
  <c r="I39" i="7" s="1"/>
  <c r="H43" i="7"/>
  <c r="G43" i="7"/>
  <c r="F43" i="7"/>
  <c r="G39" i="7"/>
  <c r="H38" i="7"/>
  <c r="G38" i="7"/>
  <c r="F38" i="7"/>
  <c r="H37" i="7"/>
  <c r="G37" i="7"/>
  <c r="F37" i="7"/>
  <c r="E37" i="7"/>
  <c r="H36" i="7"/>
  <c r="G36" i="7"/>
  <c r="F36" i="7"/>
  <c r="E36" i="7"/>
  <c r="H35" i="7"/>
  <c r="G35" i="7"/>
  <c r="F35" i="7"/>
  <c r="E35" i="7"/>
  <c r="E43" i="7" s="1"/>
  <c r="H34" i="7"/>
  <c r="H42" i="7" s="1"/>
  <c r="G34" i="7"/>
  <c r="G42" i="7" s="1"/>
  <c r="F34" i="7"/>
  <c r="F42" i="7" s="1"/>
  <c r="E34" i="7"/>
  <c r="E42" i="7" s="1"/>
  <c r="H33" i="7"/>
  <c r="H41" i="7" s="1"/>
  <c r="G33" i="7"/>
  <c r="G41" i="7" s="1"/>
  <c r="F33" i="7"/>
  <c r="F41" i="7" s="1"/>
  <c r="E33" i="7"/>
  <c r="H32" i="7"/>
  <c r="G32" i="7"/>
  <c r="F32" i="7"/>
  <c r="E32" i="7"/>
  <c r="H31" i="7"/>
  <c r="G31" i="7"/>
  <c r="F31" i="7"/>
  <c r="E31" i="7"/>
  <c r="H30" i="7"/>
  <c r="G30" i="7"/>
  <c r="F30" i="7"/>
  <c r="E30" i="7"/>
  <c r="H29" i="7"/>
  <c r="H39" i="7" s="1"/>
  <c r="G29" i="7"/>
  <c r="F29" i="7"/>
  <c r="F39" i="7" s="1"/>
  <c r="E29" i="7"/>
  <c r="E38" i="7" s="1"/>
  <c r="C43" i="7"/>
  <c r="D37" i="7"/>
  <c r="C37" i="7"/>
  <c r="D36" i="7"/>
  <c r="C36" i="7"/>
  <c r="D35" i="7"/>
  <c r="C35" i="7"/>
  <c r="D34" i="7"/>
  <c r="C34" i="7"/>
  <c r="C42" i="7" s="1"/>
  <c r="D33" i="7"/>
  <c r="C33" i="7"/>
  <c r="C41" i="7" s="1"/>
  <c r="D32" i="7"/>
  <c r="C32" i="7"/>
  <c r="D31" i="7"/>
  <c r="D39" i="7" s="1"/>
  <c r="C31" i="7"/>
  <c r="C30" i="7"/>
  <c r="C29" i="7"/>
  <c r="C39" i="7" s="1"/>
  <c r="P21" i="7"/>
  <c r="O21" i="7"/>
  <c r="N21" i="7"/>
  <c r="M21" i="7"/>
  <c r="L21" i="7"/>
  <c r="K21" i="7"/>
  <c r="J21" i="7"/>
  <c r="I21" i="7"/>
  <c r="P20" i="7"/>
  <c r="O20" i="7"/>
  <c r="N20" i="7"/>
  <c r="M20" i="7"/>
  <c r="L20" i="7"/>
  <c r="K20" i="7"/>
  <c r="J20" i="7"/>
  <c r="I20" i="7"/>
  <c r="P19" i="7"/>
  <c r="O19" i="7"/>
  <c r="N19" i="7"/>
  <c r="M19" i="7"/>
  <c r="L19" i="7"/>
  <c r="K19" i="7"/>
  <c r="J19" i="7"/>
  <c r="I19" i="7"/>
  <c r="P18" i="7"/>
  <c r="O18" i="7"/>
  <c r="N18" i="7"/>
  <c r="M18" i="7"/>
  <c r="L18" i="7"/>
  <c r="K18" i="7"/>
  <c r="J18" i="7"/>
  <c r="I18" i="7"/>
  <c r="P17" i="7"/>
  <c r="O17" i="7"/>
  <c r="N17" i="7"/>
  <c r="M17" i="7"/>
  <c r="L17" i="7"/>
  <c r="K17" i="7"/>
  <c r="J17" i="7"/>
  <c r="I17" i="7"/>
  <c r="P16" i="7"/>
  <c r="O16" i="7"/>
  <c r="N16" i="7"/>
  <c r="M16" i="7"/>
  <c r="L16" i="7"/>
  <c r="K16" i="7"/>
  <c r="J16" i="7"/>
  <c r="I16" i="7"/>
  <c r="Q15" i="7"/>
  <c r="Q37" i="7" s="1"/>
  <c r="Q8" i="7"/>
  <c r="Q30" i="7" s="1"/>
  <c r="Q39" i="7" s="1"/>
  <c r="H21" i="7"/>
  <c r="G21" i="7"/>
  <c r="F21" i="7"/>
  <c r="E21" i="7"/>
  <c r="H20" i="7"/>
  <c r="G20" i="7"/>
  <c r="F20" i="7"/>
  <c r="E20" i="7"/>
  <c r="H19" i="7"/>
  <c r="G19" i="7"/>
  <c r="F19" i="7"/>
  <c r="E19" i="7"/>
  <c r="H18" i="7"/>
  <c r="G18" i="7"/>
  <c r="F18" i="7"/>
  <c r="E18" i="7"/>
  <c r="H17" i="7"/>
  <c r="G17" i="7"/>
  <c r="F17" i="7"/>
  <c r="E17" i="7"/>
  <c r="H16" i="7"/>
  <c r="G16" i="7"/>
  <c r="F16" i="7"/>
  <c r="E16" i="7"/>
  <c r="C21" i="7"/>
  <c r="C20" i="7"/>
  <c r="C19" i="7"/>
  <c r="C18" i="7"/>
  <c r="C17" i="7"/>
  <c r="C16" i="7"/>
  <c r="Q14" i="7"/>
  <c r="Q36" i="7" s="1"/>
  <c r="Q9" i="7"/>
  <c r="Q31" i="7" s="1"/>
  <c r="D41" i="7" l="1"/>
  <c r="D42" i="7"/>
  <c r="D43" i="7"/>
  <c r="Q17" i="7"/>
  <c r="D40" i="7"/>
  <c r="P42" i="7"/>
  <c r="J38" i="7"/>
  <c r="P38" i="7"/>
  <c r="K42" i="7"/>
  <c r="K39" i="7"/>
  <c r="K41" i="7"/>
  <c r="E39" i="7"/>
  <c r="F40" i="7"/>
  <c r="G40" i="7"/>
  <c r="H40" i="7"/>
  <c r="E40" i="7"/>
  <c r="E41" i="7"/>
  <c r="D38" i="7"/>
  <c r="C38" i="7"/>
  <c r="C40" i="7"/>
  <c r="Q10" i="7"/>
  <c r="Q32" i="7" s="1"/>
  <c r="Q11" i="7"/>
  <c r="Q33" i="7" s="1"/>
  <c r="Q12" i="7"/>
  <c r="Q34" i="7" s="1"/>
  <c r="Q13" i="7"/>
  <c r="Q35" i="7" s="1"/>
  <c r="Q16" i="7" l="1"/>
  <c r="R7" i="7"/>
  <c r="R15" i="7"/>
  <c r="R10" i="7"/>
  <c r="R11" i="7"/>
  <c r="R17" i="7"/>
  <c r="R13" i="7"/>
  <c r="Q20" i="7"/>
  <c r="R20" i="7" s="1"/>
  <c r="Q18" i="7"/>
  <c r="R18" i="7" s="1"/>
  <c r="Q21" i="7"/>
  <c r="R21" i="7" s="1"/>
  <c r="Q19" i="7"/>
  <c r="R19" i="7" s="1"/>
  <c r="Q28" i="7"/>
  <c r="R9" i="7" l="1"/>
  <c r="Q38" i="7"/>
  <c r="R12" i="7"/>
  <c r="R8" i="7"/>
  <c r="R14" i="7"/>
  <c r="Q40" i="7"/>
  <c r="Q43" i="7"/>
  <c r="Q41" i="7"/>
  <c r="Q42" i="7"/>
  <c r="R28" i="7"/>
  <c r="R29" i="7" l="1"/>
  <c r="R39" i="7" s="1"/>
  <c r="R31" i="7"/>
  <c r="R36" i="7"/>
  <c r="R30" i="7"/>
  <c r="R37" i="7"/>
  <c r="R33" i="7"/>
  <c r="R34" i="7"/>
  <c r="R32" i="7"/>
  <c r="R35" i="7"/>
  <c r="R43" i="7" s="1"/>
  <c r="R40" i="7" l="1"/>
  <c r="R42" i="7"/>
  <c r="R41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<sst xmlns="http://schemas.openxmlformats.org/spreadsheetml/2006/main" count="89" uniqueCount="43">
  <si>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</si>
  <si>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</si>
  <si>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</si>
  <si>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</si>
  <si>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</si>
  <si>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</si>
  <si>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</si>
  <si>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</si>
  <si>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</si>
  <si>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</si>
  <si>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</si>
  <si>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</si>
  <si>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</si>
  <si>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</si>
  <si>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</si>
  <si>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</si>
  <si>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</si>
  <si>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</si>
  <si>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</si>
  <si>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</si>
  <si>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</si>
  <si>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</si>
  <si>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</si>
  <si>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</si>
  <si>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</si>
  <si>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</si>
  <si>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</si>
  <si>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</si>
  <si>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</si>
  <si>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</si>
  <si>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</si>
  <si>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</si>
  <si>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</si>
  <si>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</si>
  <si>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</si>
  <si>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</si>
  <si>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</si>
  <si>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</si>
  <si>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</si>
  <si>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</si>
  <si>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</si>
  <si>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k 31.12.2022</t>
  </si>
  <si>
    <t>Ukončené případy dočasné pracovní neschopnosti za rok 2022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</si>
</sst>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sz val="10"/>
      <color theme="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0" fontId="13" fillId="3" borderId="0" applyNumberFormat="0" applyBorder="0" applyAlignment="0" applyProtection="0"/>
    <xf numFmtId="49" fontId="2" fillId="0" borderId="0">
      <alignment horizontal="left" vertical="center" wrapText="1"/>
    </xf>
    <xf numFmtId="49" fontId="2" fillId="0" borderId="1">
      <alignment wrapText="1"/>
    </xf>
  </cellStyleXfs>
  <cellXfs count="109">
    <xf numFmtId="0" fontId="0" fillId="0" borderId="0" xfId="0"/>
    <xf numFmtId="3" fontId="14" fillId="0" borderId="1" xfId="8" applyFont="1" applyBorder="1">
      <alignment vertical="center"/>
    </xf>
    <xf numFmtId="3" fontId="15" fillId="0" borderId="1" xfId="8" applyFont="1" applyBorder="1">
      <alignment vertical="center"/>
    </xf>
    <xf numFmtId="0" fontId="16" fillId="5" borderId="13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/>
    </xf>
    <xf numFmtId="0" fontId="16" fillId="5" borderId="30" xfId="0" applyFont="1" applyFill="1" applyBorder="1" applyAlignment="1">
      <alignment vertical="center" wrapText="1"/>
    </xf>
    <xf numFmtId="3" fontId="18" fillId="6" borderId="31" xfId="0" applyNumberFormat="1" applyFont="1" applyFill="1" applyBorder="1" applyAlignment="1">
      <alignment horizontal="right" vertical="center" wrapText="1"/>
    </xf>
    <xf numFmtId="3" fontId="18" fillId="6" borderId="35" xfId="0" applyNumberFormat="1" applyFont="1" applyFill="1" applyBorder="1" applyAlignment="1">
      <alignment horizontal="right" vertical="center" wrapText="1"/>
    </xf>
    <xf numFmtId="3" fontId="18" fillId="6" borderId="36" xfId="0" applyNumberFormat="1" applyFont="1" applyFill="1" applyBorder="1" applyAlignment="1">
      <alignment horizontal="right" vertical="center" wrapText="1"/>
    </xf>
    <xf numFmtId="3" fontId="18" fillId="6" borderId="29" xfId="0" applyNumberFormat="1" applyFont="1" applyFill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10" fontId="19" fillId="2" borderId="29" xfId="9" applyNumberFormat="1" applyFont="1" applyFill="1" applyBorder="1" applyAlignment="1" applyProtection="1">
      <alignment horizontal="right" vertical="center" indent="1"/>
    </xf>
    <xf numFmtId="3" fontId="11" fillId="4" borderId="28" xfId="8" applyNumberFormat="1" applyFont="1" applyFill="1" applyBorder="1" applyAlignment="1" applyProtection="1">
      <alignment horizontal="right" vertical="center"/>
    </xf>
    <xf numFmtId="3" fontId="11" fillId="4" borderId="25" xfId="8" applyNumberFormat="1" applyFont="1" applyFill="1" applyBorder="1" applyAlignment="1" applyProtection="1">
      <alignment horizontal="right" vertical="center"/>
    </xf>
    <xf numFmtId="3" fontId="15" fillId="0" borderId="10" xfId="8" applyFont="1" applyBorder="1" applyAlignment="1" applyProtection="1">
      <alignment horizontal="center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5" fillId="0" borderId="11" xfId="8" applyFont="1" applyBorder="1" applyAlignment="1" applyProtection="1">
      <alignment horizontal="center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5" fillId="0" borderId="12" xfId="8" applyFont="1" applyBorder="1" applyAlignment="1" applyProtection="1">
      <alignment horizontal="center" vertical="center"/>
    </xf>
    <xf numFmtId="3" fontId="11" fillId="0" borderId="22" xfId="8" applyNumberFormat="1" applyFont="1" applyBorder="1" applyAlignment="1" applyProtection="1">
      <alignment horizontal="right" vertical="center"/>
    </xf>
    <xf numFmtId="3" fontId="15" fillId="0" borderId="5" xfId="8" applyFont="1" applyBorder="1" applyAlignment="1" applyProtection="1">
      <alignment horizontal="center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1" xfId="8" applyFont="1" applyBorder="1">
      <alignment vertical="center"/>
    </xf>
    <xf numFmtId="3" fontId="11" fillId="0" borderId="1" xfId="8" applyFont="1" applyBorder="1" applyAlignment="1">
      <alignment horizontal="center" vertical="center"/>
    </xf>
    <xf numFmtId="3" fontId="15" fillId="0" borderId="1" xfId="8" applyFont="1" applyBorder="1" applyAlignment="1">
      <alignment horizontal="center" vertical="center"/>
    </xf>
    <xf numFmtId="3" fontId="15" fillId="0" borderId="10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7" fillId="0" borderId="0" xfId="8">
      <alignment vertical="center"/>
    </xf>
    <xf numFmtId="3" fontId="7" fillId="0" borderId="0" xfId="8" applyFont="1" applyAlignment="1">
      <alignment vertical="center"/>
    </xf>
    <xf numFmtId="3" fontId="7" fillId="0" borderId="0" xfId="8" applyFont="1" applyAlignment="1" applyProtection="1">
      <alignment vertical="center"/>
    </xf>
    <xf numFmtId="3" fontId="23" fillId="0" borderId="0" xfId="8" applyFont="1" applyAlignment="1" applyProtection="1">
      <alignment vertical="center"/>
    </xf>
    <xf numFmtId="3" fontId="25" fillId="0" borderId="18" xfId="8" applyNumberFormat="1" applyFont="1" applyBorder="1" applyAlignment="1" applyProtection="1">
      <alignment horizontal="right" vertical="center" indent="1"/>
      <protection locked="0"/>
    </xf>
    <xf numFmtId="3" fontId="25" fillId="0" borderId="24" xfId="8" applyNumberFormat="1" applyFont="1" applyBorder="1" applyAlignment="1" applyProtection="1">
      <alignment horizontal="right" vertical="center" indent="1"/>
      <protection locked="0"/>
    </xf>
    <xf numFmtId="3" fontId="25" fillId="0" borderId="19" xfId="8" applyNumberFormat="1" applyFont="1" applyBorder="1" applyAlignment="1" applyProtection="1">
      <alignment horizontal="right" vertical="center" indent="1"/>
      <protection locked="0"/>
    </xf>
    <xf numFmtId="3" fontId="25" fillId="0" borderId="21" xfId="8" applyNumberFormat="1" applyFont="1" applyBorder="1" applyAlignment="1" applyProtection="1">
      <alignment horizontal="right" vertical="center" indent="1"/>
      <protection locked="0"/>
    </xf>
    <xf numFmtId="3" fontId="15" fillId="0" borderId="18" xfId="8" applyNumberFormat="1" applyFont="1" applyBorder="1" applyAlignment="1" applyProtection="1">
      <alignment horizontal="right" vertical="center" indent="1"/>
      <protection locked="0"/>
    </xf>
    <xf numFmtId="10" fontId="22" fillId="0" borderId="21" xfId="9" applyNumberFormat="1" applyFont="1" applyBorder="1" applyAlignment="1" applyProtection="1">
      <alignment horizontal="right" vertical="center" indent="1"/>
    </xf>
    <xf numFmtId="3" fontId="11" fillId="4" borderId="1" xfId="8" applyNumberFormat="1" applyFont="1" applyFill="1" applyBorder="1" applyAlignment="1" applyProtection="1">
      <alignment horizontal="right" vertical="center"/>
    </xf>
    <xf numFmtId="3" fontId="11" fillId="4" borderId="11" xfId="8" applyNumberFormat="1" applyFont="1" applyFill="1" applyBorder="1" applyAlignment="1" applyProtection="1">
      <alignment horizontal="right" vertical="center"/>
    </xf>
    <xf numFmtId="10" fontId="22" fillId="0" borderId="11" xfId="9" applyNumberFormat="1" applyFont="1" applyBorder="1" applyAlignment="1" applyProtection="1">
      <alignment horizontal="right" vertical="center" indent="1"/>
    </xf>
    <xf numFmtId="3" fontId="24" fillId="0" borderId="0" xfId="8" applyFont="1" applyBorder="1" applyAlignment="1">
      <alignment horizontal="center" vertical="center" textRotation="90" wrapText="1"/>
    </xf>
    <xf numFmtId="3" fontId="24" fillId="0" borderId="0" xfId="8" applyFont="1" applyBorder="1" applyAlignment="1" applyProtection="1">
      <alignment horizontal="center" vertical="center"/>
    </xf>
    <xf numFmtId="3" fontId="25" fillId="0" borderId="0" xfId="8" applyNumberFormat="1" applyFont="1" applyBorder="1" applyAlignment="1" applyProtection="1">
      <alignment horizontal="center" vertical="center"/>
    </xf>
    <xf numFmtId="3" fontId="24" fillId="0" borderId="0" xfId="8" applyNumberFormat="1" applyFont="1" applyBorder="1" applyAlignment="1" applyProtection="1">
      <alignment horizontal="center" vertical="center"/>
    </xf>
    <xf numFmtId="10" fontId="26" fillId="0" borderId="0" xfId="9" applyNumberFormat="1" applyFont="1" applyBorder="1" applyAlignment="1" applyProtection="1">
      <alignment horizontal="center" vertical="center"/>
    </xf>
    <xf numFmtId="3" fontId="15" fillId="0" borderId="6" xfId="8" applyNumberFormat="1" applyFont="1" applyBorder="1" applyAlignment="1" applyProtection="1">
      <alignment horizontal="right" vertical="center"/>
      <protection locked="0"/>
    </xf>
    <xf numFmtId="10" fontId="26" fillId="0" borderId="6" xfId="9" applyNumberFormat="1" applyFont="1" applyBorder="1" applyAlignment="1" applyProtection="1">
      <alignment horizontal="right" vertical="center"/>
    </xf>
    <xf numFmtId="3" fontId="11" fillId="0" borderId="28" xfId="8" applyNumberFormat="1" applyFont="1" applyBorder="1" applyAlignment="1" applyProtection="1">
      <alignment horizontal="right" vertical="center"/>
      <protection locked="0"/>
    </xf>
    <xf numFmtId="3" fontId="11" fillId="0" borderId="1" xfId="8" applyNumberFormat="1" applyFont="1" applyBorder="1" applyAlignment="1" applyProtection="1">
      <alignment horizontal="right" vertical="center"/>
      <protection locked="0"/>
    </xf>
    <xf numFmtId="3" fontId="11" fillId="0" borderId="11" xfId="8" applyNumberFormat="1" applyFont="1" applyBorder="1" applyAlignment="1" applyProtection="1">
      <alignment horizontal="right" vertical="center"/>
      <protection locked="0"/>
    </xf>
    <xf numFmtId="10" fontId="22" fillId="0" borderId="7" xfId="9" applyNumberFormat="1" applyFont="1" applyBorder="1" applyAlignment="1" applyProtection="1">
      <alignment horizontal="right" vertical="center"/>
    </xf>
    <xf numFmtId="3" fontId="11" fillId="0" borderId="24" xfId="8" applyNumberFormat="1" applyFont="1" applyBorder="1" applyAlignment="1" applyProtection="1">
      <alignment horizontal="right" vertical="center"/>
    </xf>
    <xf numFmtId="10" fontId="22" fillId="0" borderId="6" xfId="9" applyNumberFormat="1" applyFont="1" applyBorder="1" applyAlignment="1" applyProtection="1">
      <alignment horizontal="right" vertical="center"/>
    </xf>
    <xf numFmtId="3" fontId="15" fillId="0" borderId="12" xfId="8" applyFont="1" applyBorder="1" applyAlignment="1" applyProtection="1">
      <alignment horizontal="right" vertical="center" indent="1"/>
    </xf>
    <xf numFmtId="10" fontId="22" fillId="0" borderId="16" xfId="9" applyNumberFormat="1" applyFont="1" applyBorder="1" applyAlignment="1" applyProtection="1">
      <alignment horizontal="right" vertical="center"/>
    </xf>
    <xf numFmtId="3" fontId="15" fillId="0" borderId="5" xfId="8" applyFont="1" applyBorder="1" applyAlignment="1" applyProtection="1">
      <alignment horizontal="right" vertical="center" indent="1"/>
    </xf>
    <xf numFmtId="10" fontId="22" fillId="0" borderId="26" xfId="9" applyNumberFormat="1" applyFont="1" applyBorder="1" applyAlignment="1" applyProtection="1">
      <alignment horizontal="right" vertical="center"/>
    </xf>
    <xf numFmtId="3" fontId="23" fillId="0" borderId="0" xfId="8" applyFont="1">
      <alignment vertical="center"/>
    </xf>
    <xf numFmtId="3" fontId="7" fillId="0" borderId="0" xfId="8" applyFont="1" applyBorder="1">
      <alignment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18" fillId="4" borderId="28" xfId="13" applyNumberFormat="1" applyFont="1" applyFill="1" applyBorder="1" applyAlignment="1" applyProtection="1">
      <alignment horizontal="right" vertical="center"/>
      <protection locked="0"/>
    </xf>
    <xf numFmtId="3" fontId="11" fillId="0" borderId="1" xfId="8" applyFont="1" applyBorder="1" applyAlignment="1">
      <alignment vertical="center" wrapText="1"/>
    </xf>
    <xf numFmtId="3" fontId="14" fillId="0" borderId="0" xfId="8" applyNumberFormat="1" applyFont="1" applyBorder="1" applyAlignment="1">
      <alignment horizontal="right" vertical="center"/>
    </xf>
    <xf numFmtId="3" fontId="15" fillId="4" borderId="28" xfId="8" applyNumberFormat="1" applyFont="1" applyFill="1" applyBorder="1" applyAlignment="1" applyProtection="1">
      <alignment horizontal="right" vertical="center"/>
      <protection locked="0"/>
    </xf>
    <xf numFmtId="3" fontId="11" fillId="0" borderId="38" xfId="8" applyNumberFormat="1" applyFont="1" applyBorder="1" applyAlignment="1" applyProtection="1">
      <alignment horizontal="right" vertical="center"/>
    </xf>
    <xf numFmtId="3" fontId="15" fillId="0" borderId="6" xfId="8" applyNumberFormat="1" applyFont="1" applyBorder="1" applyAlignment="1" applyProtection="1">
      <alignment horizontal="right" vertical="center"/>
    </xf>
    <xf numFmtId="10" fontId="22" fillId="0" borderId="6" xfId="9" applyNumberFormat="1" applyFont="1" applyBorder="1" applyAlignment="1" applyProtection="1">
      <alignment horizontal="right" vertical="center" indent="1"/>
    </xf>
    <xf numFmtId="3" fontId="11" fillId="0" borderId="39" xfId="8" applyNumberFormat="1" applyFont="1" applyBorder="1" applyAlignment="1" applyProtection="1">
      <alignment horizontal="right" vertical="center"/>
    </xf>
    <xf numFmtId="3" fontId="15" fillId="0" borderId="7" xfId="8" applyNumberFormat="1" applyFont="1" applyBorder="1" applyAlignment="1" applyProtection="1">
      <alignment horizontal="right" vertical="center"/>
    </xf>
    <xf numFmtId="10" fontId="22" fillId="0" borderId="7" xfId="9" applyNumberFormat="1" applyFont="1" applyBorder="1" applyAlignment="1" applyProtection="1">
      <alignment horizontal="right" vertical="center" indent="1"/>
    </xf>
    <xf numFmtId="3" fontId="11" fillId="0" borderId="40" xfId="8" applyNumberFormat="1" applyFont="1" applyBorder="1" applyAlignment="1" applyProtection="1">
      <alignment horizontal="right" vertical="center"/>
    </xf>
    <xf numFmtId="3" fontId="15" fillId="0" borderId="16" xfId="8" applyNumberFormat="1" applyFont="1" applyBorder="1" applyAlignment="1" applyProtection="1">
      <alignment horizontal="right" vertical="center"/>
    </xf>
    <xf numFmtId="10" fontId="22" fillId="0" borderId="16" xfId="9" applyNumberFormat="1" applyFont="1" applyBorder="1" applyAlignment="1" applyProtection="1">
      <alignment horizontal="right" vertical="center" indent="1"/>
    </xf>
    <xf numFmtId="3" fontId="11" fillId="0" borderId="41" xfId="8" applyNumberFormat="1" applyFont="1" applyBorder="1" applyAlignment="1" applyProtection="1">
      <alignment horizontal="right" vertical="center"/>
    </xf>
    <xf numFmtId="3" fontId="15" fillId="0" borderId="26" xfId="8" applyNumberFormat="1" applyFont="1" applyBorder="1" applyAlignment="1" applyProtection="1">
      <alignment horizontal="right" vertical="center"/>
    </xf>
    <xf numFmtId="10" fontId="22" fillId="0" borderId="26" xfId="9" applyNumberFormat="1" applyFont="1" applyBorder="1" applyAlignment="1" applyProtection="1">
      <alignment horizontal="right" vertical="center" indent="1"/>
    </xf>
    <xf numFmtId="3" fontId="15" fillId="0" borderId="7" xfId="8" applyNumberFormat="1" applyFont="1" applyBorder="1" applyAlignment="1" applyProtection="1">
      <alignment horizontal="right" vertical="center"/>
      <protection locked="0"/>
    </xf>
    <xf numFmtId="10" fontId="27" fillId="2" borderId="29" xfId="9" applyNumberFormat="1" applyFont="1" applyFill="1" applyBorder="1" applyAlignment="1" applyProtection="1">
      <alignment horizontal="right" vertical="center"/>
    </xf>
    <xf numFmtId="49" fontId="16" fillId="5" borderId="6" xfId="15" applyFont="1" applyFill="1" applyBorder="1" applyAlignment="1" applyProtection="1">
      <alignment horizontal="center" vertical="center" wrapText="1"/>
    </xf>
    <xf numFmtId="49" fontId="16" fillId="5" borderId="7" xfId="15" applyFont="1" applyFill="1" applyBorder="1" applyAlignment="1" applyProtection="1">
      <alignment horizontal="center" vertical="center" wrapText="1"/>
    </xf>
    <xf numFmtId="0" fontId="21" fillId="0" borderId="0" xfId="4" applyFont="1" applyFill="1" applyAlignment="1" applyProtection="1">
      <alignment horizontal="center" vertical="center"/>
      <protection locked="0"/>
    </xf>
    <xf numFmtId="49" fontId="16" fillId="5" borderId="19" xfId="15" applyFont="1" applyFill="1" applyBorder="1" applyAlignment="1" applyProtection="1">
      <alignment horizontal="center" vertical="center" wrapText="1"/>
    </xf>
    <xf numFmtId="49" fontId="16" fillId="5" borderId="1" xfId="15" applyFont="1" applyFill="1" applyBorder="1" applyAlignment="1" applyProtection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3" fontId="15" fillId="0" borderId="28" xfId="8" applyFont="1" applyBorder="1" applyAlignment="1" applyProtection="1">
      <alignment horizontal="center" vertical="center"/>
    </xf>
    <xf numFmtId="3" fontId="15" fillId="0" borderId="37" xfId="8" applyFont="1" applyBorder="1" applyAlignment="1" applyProtection="1">
      <alignment horizontal="center" vertical="center"/>
    </xf>
    <xf numFmtId="49" fontId="16" fillId="5" borderId="20" xfId="15" applyFont="1" applyFill="1" applyBorder="1" applyAlignment="1" applyProtection="1">
      <alignment horizontal="center" vertical="center" wrapText="1"/>
    </xf>
    <xf numFmtId="49" fontId="16" fillId="5" borderId="37" xfId="15" applyFont="1" applyFill="1" applyBorder="1" applyAlignment="1" applyProtection="1">
      <alignment horizontal="center" vertical="center" wrapText="1"/>
    </xf>
    <xf numFmtId="3" fontId="24" fillId="0" borderId="18" xfId="8" applyFont="1" applyBorder="1" applyAlignment="1" applyProtection="1">
      <alignment horizontal="center" vertical="center"/>
    </xf>
    <xf numFmtId="3" fontId="24" fillId="0" borderId="20" xfId="8" applyFont="1" applyBorder="1" applyAlignment="1" applyProtection="1">
      <alignment horizontal="center" vertical="center"/>
    </xf>
    <xf numFmtId="3" fontId="24" fillId="0" borderId="18" xfId="8" applyFont="1" applyBorder="1" applyAlignment="1" applyProtection="1">
      <alignment horizontal="right" vertical="center" indent="1"/>
    </xf>
    <xf numFmtId="3" fontId="24" fillId="0" borderId="21" xfId="8" applyFont="1" applyBorder="1" applyAlignment="1" applyProtection="1">
      <alignment horizontal="right" vertical="center" indent="1"/>
    </xf>
    <xf numFmtId="3" fontId="15" fillId="0" borderId="28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15" fillId="0" borderId="34" xfId="8" applyFont="1" applyBorder="1" applyAlignment="1">
      <alignment horizontal="center" vertical="center" textRotation="90" wrapText="1"/>
    </xf>
    <xf numFmtId="3" fontId="15" fillId="0" borderId="32" xfId="8" applyFont="1" applyBorder="1" applyAlignment="1">
      <alignment horizontal="center" vertical="center" textRotation="90" wrapText="1"/>
    </xf>
    <xf numFmtId="3" fontId="15" fillId="0" borderId="31" xfId="8" applyFont="1" applyBorder="1" applyAlignment="1">
      <alignment horizontal="center" vertical="center" textRotation="90" wrapText="1"/>
    </xf>
    <xf numFmtId="3" fontId="15" fillId="0" borderId="28" xfId="8" applyFont="1" applyBorder="1" applyAlignment="1" applyProtection="1">
      <alignment horizontal="right" vertical="center" wrapText="1" indent="1"/>
    </xf>
    <xf numFmtId="3" fontId="15" fillId="0" borderId="11" xfId="8" applyFont="1" applyBorder="1" applyAlignment="1" applyProtection="1">
      <alignment horizontal="right" vertical="center" wrapText="1" indent="1"/>
    </xf>
    <xf numFmtId="3" fontId="18" fillId="6" borderId="14" xfId="0" applyNumberFormat="1" applyFont="1" applyFill="1" applyBorder="1" applyAlignment="1">
      <alignment horizontal="center" vertical="center" wrapTex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5" fillId="0" borderId="28" xfId="8" applyFont="1" applyBorder="1" applyAlignment="1" applyProtection="1">
      <alignment horizontal="center" vertical="center" wrapText="1"/>
    </xf>
    <xf numFmtId="3" fontId="15" fillId="0" borderId="37" xfId="8" applyFont="1" applyBorder="1" applyAlignment="1" applyProtection="1">
      <alignment horizontal="center" vertical="center" wrapText="1"/>
    </xf>
    <xf numFmtId="3" fontId="18" fillId="6" borderId="33" xfId="0" applyNumberFormat="1" applyFont="1" applyFill="1" applyBorder="1" applyAlignment="1">
      <alignment horizontal="center" vertical="center" wrapText="1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xholmic\Data\EPN\2022\prosinec\&#268;R%20EPN%20rok%202022_dgn_v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trv"/>
      <sheetName val="pohvěk"/>
      <sheetName val="pohdg"/>
      <sheetName val="srov"/>
      <sheetName val="ukDPN"/>
      <sheetName val="KLR"/>
      <sheetName val="Gpřívěk"/>
      <sheetName val="Gdnyvěk"/>
      <sheetName val="Gdélvěk"/>
      <sheetName val="Gpřídg"/>
      <sheetName val="Gdnydg"/>
      <sheetName val="Gdéldg"/>
    </sheetNames>
    <sheetDataSet>
      <sheetData sheetId="0">
        <row r="7">
          <cell r="D7">
            <v>132384</v>
          </cell>
          <cell r="I7">
            <v>127518</v>
          </cell>
        </row>
        <row r="8">
          <cell r="D8">
            <v>24980</v>
          </cell>
          <cell r="I8">
            <v>13759</v>
          </cell>
        </row>
        <row r="9">
          <cell r="D9">
            <v>12990</v>
          </cell>
          <cell r="I9">
            <v>6198</v>
          </cell>
        </row>
        <row r="10">
          <cell r="D10">
            <v>17457</v>
          </cell>
          <cell r="I10">
            <v>8232</v>
          </cell>
        </row>
        <row r="11">
          <cell r="D11">
            <v>7703</v>
          </cell>
          <cell r="I11">
            <v>3626</v>
          </cell>
        </row>
        <row r="12">
          <cell r="D12">
            <v>8878</v>
          </cell>
          <cell r="I12">
            <v>4450</v>
          </cell>
        </row>
        <row r="13">
          <cell r="D13">
            <v>3380</v>
          </cell>
          <cell r="I13">
            <v>1530</v>
          </cell>
        </row>
        <row r="14">
          <cell r="D14">
            <v>2038</v>
          </cell>
          <cell r="I14">
            <v>978</v>
          </cell>
        </row>
        <row r="15">
          <cell r="D15">
            <v>2494</v>
          </cell>
          <cell r="I15">
            <v>1101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R50"/>
  <sheetViews>
    <sheetView showGridLines="0" tabSelected="1" zoomScale="80" zoomScaleNormal="80" zoomScaleSheetLayoutView="75" workbookViewId="0">
      <selection activeCell="R38" sqref="R38"/>
    </sheetView>
  </sheetViews>
  <sheetFormatPr defaultColWidth="8" defaultRowHeight="11.25" x14ac:dyDescent="0.2"/>
  <cols>
    <col min="1" max="1" width="5.7109375" style="29" customWidth="1"/>
    <col min="2" max="2" width="15.7109375" style="29" customWidth="1"/>
    <col min="3" max="4" width="11.7109375" style="29" customWidth="1"/>
    <col min="5" max="5" width="14" style="29" customWidth="1"/>
    <col min="6" max="6" width="11.140625" style="29" bestFit="1" customWidth="1"/>
    <col min="7" max="8" width="11.7109375" style="29" customWidth="1"/>
    <col min="9" max="9" width="13.140625" style="29" bestFit="1" customWidth="1"/>
    <col min="10" max="10" width="13.42578125" style="29" bestFit="1" customWidth="1"/>
    <col min="11" max="16" width="11.7109375" style="29" customWidth="1"/>
    <col min="17" max="17" width="12.7109375" style="59" customWidth="1"/>
    <col min="18" max="18" width="11.140625" style="29" customWidth="1"/>
    <col min="19" max="16384" width="8" style="29"/>
  </cols>
  <sheetData>
    <row r="1" spans="1:18" ht="20.100000000000001" customHeight="1" x14ac:dyDescent="0.2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20.100000000000001" customHeight="1" x14ac:dyDescent="0.2">
      <c r="A2" s="83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0.100000000000001" customHeight="1" thickBot="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  <c r="R3" s="31"/>
    </row>
    <row r="4" spans="1:18" ht="20.100000000000001" customHeight="1" x14ac:dyDescent="0.2">
      <c r="A4" s="3"/>
      <c r="B4" s="11" t="s">
        <v>16</v>
      </c>
      <c r="C4" s="84" t="s">
        <v>20</v>
      </c>
      <c r="D4" s="84" t="s">
        <v>36</v>
      </c>
      <c r="E4" s="84" t="s">
        <v>27</v>
      </c>
      <c r="F4" s="84" t="s">
        <v>37</v>
      </c>
      <c r="G4" s="84" t="s">
        <v>18</v>
      </c>
      <c r="H4" s="84" t="s">
        <v>38</v>
      </c>
      <c r="I4" s="84" t="s">
        <v>28</v>
      </c>
      <c r="J4" s="84" t="s">
        <v>25</v>
      </c>
      <c r="K4" s="84" t="s">
        <v>17</v>
      </c>
      <c r="L4" s="84" t="s">
        <v>39</v>
      </c>
      <c r="M4" s="84" t="s">
        <v>40</v>
      </c>
      <c r="N4" s="84" t="s">
        <v>24</v>
      </c>
      <c r="O4" s="84" t="s">
        <v>21</v>
      </c>
      <c r="P4" s="91" t="s">
        <v>23</v>
      </c>
      <c r="Q4" s="81" t="s">
        <v>0</v>
      </c>
      <c r="R4" s="87" t="s">
        <v>1</v>
      </c>
    </row>
    <row r="5" spans="1:18" ht="20.100000000000001" customHeight="1" thickBot="1" x14ac:dyDescent="0.25">
      <c r="A5" s="5" t="s">
        <v>33</v>
      </c>
      <c r="B5" s="12"/>
      <c r="C5" s="85"/>
      <c r="D5" s="85"/>
      <c r="E5" s="85"/>
      <c r="F5" s="85"/>
      <c r="G5" s="85"/>
      <c r="H5" s="85"/>
      <c r="I5" s="86"/>
      <c r="J5" s="86"/>
      <c r="K5" s="86"/>
      <c r="L5" s="86"/>
      <c r="M5" s="86"/>
      <c r="N5" s="86"/>
      <c r="O5" s="86"/>
      <c r="P5" s="92"/>
      <c r="Q5" s="82"/>
      <c r="R5" s="88"/>
    </row>
    <row r="6" spans="1:18" ht="20.100000000000001" customHeight="1" x14ac:dyDescent="0.2">
      <c r="A6" s="93"/>
      <c r="B6" s="94"/>
      <c r="C6" s="33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37"/>
      <c r="R6" s="38"/>
    </row>
    <row r="7" spans="1:18" ht="20.100000000000001" customHeight="1" x14ac:dyDescent="0.2">
      <c r="A7" s="89" t="s">
        <v>30</v>
      </c>
      <c r="B7" s="90"/>
      <c r="C7" s="14">
        <v>140721</v>
      </c>
      <c r="D7" s="15">
        <f>[1]přítrv!$D7+[1]přítrv!$I7</f>
        <v>259902</v>
      </c>
      <c r="E7" s="39">
        <v>53107</v>
      </c>
      <c r="F7" s="39">
        <v>139982</v>
      </c>
      <c r="G7" s="39">
        <v>116180</v>
      </c>
      <c r="H7" s="39">
        <v>236437</v>
      </c>
      <c r="I7" s="39">
        <v>139539</v>
      </c>
      <c r="J7" s="39">
        <v>125658</v>
      </c>
      <c r="K7" s="39">
        <v>146152</v>
      </c>
      <c r="L7" s="39">
        <v>345421</v>
      </c>
      <c r="M7" s="39">
        <v>255683</v>
      </c>
      <c r="N7" s="39">
        <v>185223</v>
      </c>
      <c r="O7" s="39">
        <v>108767</v>
      </c>
      <c r="P7" s="40">
        <v>120092</v>
      </c>
      <c r="Q7" s="63">
        <f t="shared" ref="Q7:Q15" si="0">SUM(A7:P7)</f>
        <v>2372864</v>
      </c>
      <c r="R7" s="41">
        <f>Q7/$Q$16</f>
        <v>0.69020478412339115</v>
      </c>
    </row>
    <row r="8" spans="1:18" ht="20.100000000000001" customHeight="1" x14ac:dyDescent="0.2">
      <c r="A8" s="89" t="s">
        <v>31</v>
      </c>
      <c r="B8" s="90"/>
      <c r="C8" s="14">
        <v>21359</v>
      </c>
      <c r="D8" s="15">
        <f>[1]přítrv!$D8+[1]přítrv!$I8</f>
        <v>38739</v>
      </c>
      <c r="E8" s="39">
        <v>8276</v>
      </c>
      <c r="F8" s="39">
        <v>19078</v>
      </c>
      <c r="G8" s="39">
        <v>15435</v>
      </c>
      <c r="H8" s="39">
        <v>40148</v>
      </c>
      <c r="I8" s="39">
        <v>22593</v>
      </c>
      <c r="J8" s="39">
        <v>17329</v>
      </c>
      <c r="K8" s="39">
        <v>22412</v>
      </c>
      <c r="L8" s="39">
        <v>37130</v>
      </c>
      <c r="M8" s="39">
        <v>38100</v>
      </c>
      <c r="N8" s="39">
        <v>25601</v>
      </c>
      <c r="O8" s="39">
        <v>17653</v>
      </c>
      <c r="P8" s="40">
        <v>20857</v>
      </c>
      <c r="Q8" s="63">
        <f t="shared" si="0"/>
        <v>344710</v>
      </c>
      <c r="R8" s="41">
        <f t="shared" ref="R8:R21" si="1">Q8/$Q$16</f>
        <v>0.10026722607581984</v>
      </c>
    </row>
    <row r="9" spans="1:18" ht="20.100000000000001" customHeight="1" x14ac:dyDescent="0.2">
      <c r="A9" s="89" t="s">
        <v>32</v>
      </c>
      <c r="B9" s="90"/>
      <c r="C9" s="14">
        <v>12468</v>
      </c>
      <c r="D9" s="15">
        <f>[1]přítrv!$D9+[1]přítrv!$I9</f>
        <v>19188</v>
      </c>
      <c r="E9" s="39">
        <v>6889</v>
      </c>
      <c r="F9" s="39">
        <v>10370</v>
      </c>
      <c r="G9" s="39">
        <v>7524</v>
      </c>
      <c r="H9" s="39">
        <v>22170</v>
      </c>
      <c r="I9" s="39">
        <v>13468</v>
      </c>
      <c r="J9" s="39">
        <v>8832</v>
      </c>
      <c r="K9" s="39">
        <v>10652</v>
      </c>
      <c r="L9" s="39">
        <v>16520</v>
      </c>
      <c r="M9" s="39">
        <v>17844</v>
      </c>
      <c r="N9" s="39">
        <v>12448</v>
      </c>
      <c r="O9" s="39">
        <v>8925</v>
      </c>
      <c r="P9" s="40">
        <v>12377</v>
      </c>
      <c r="Q9" s="66">
        <f t="shared" si="0"/>
        <v>179675</v>
      </c>
      <c r="R9" s="41">
        <f t="shared" si="1"/>
        <v>5.2262811769815003E-2</v>
      </c>
    </row>
    <row r="10" spans="1:18" ht="20.100000000000001" customHeight="1" x14ac:dyDescent="0.2">
      <c r="A10" s="89" t="s">
        <v>5</v>
      </c>
      <c r="B10" s="90"/>
      <c r="C10" s="14">
        <v>14555</v>
      </c>
      <c r="D10" s="15">
        <f>[1]přítrv!$D10+[1]přítrv!$I10</f>
        <v>25689</v>
      </c>
      <c r="E10" s="39">
        <v>5169</v>
      </c>
      <c r="F10" s="39">
        <v>12145</v>
      </c>
      <c r="G10" s="39">
        <v>10174</v>
      </c>
      <c r="H10" s="39">
        <v>30839</v>
      </c>
      <c r="I10" s="39">
        <v>15669</v>
      </c>
      <c r="J10" s="39">
        <v>11567</v>
      </c>
      <c r="K10" s="39">
        <v>13489</v>
      </c>
      <c r="L10" s="39">
        <v>20767</v>
      </c>
      <c r="M10" s="39">
        <v>22442</v>
      </c>
      <c r="N10" s="39">
        <v>16459</v>
      </c>
      <c r="O10" s="39">
        <v>12271</v>
      </c>
      <c r="P10" s="40">
        <v>16046</v>
      </c>
      <c r="Q10" s="66">
        <f t="shared" si="0"/>
        <v>227281</v>
      </c>
      <c r="R10" s="41">
        <f t="shared" si="1"/>
        <v>6.6110166254934322E-2</v>
      </c>
    </row>
    <row r="11" spans="1:18" ht="20.100000000000001" customHeight="1" x14ac:dyDescent="0.2">
      <c r="A11" s="89" t="s">
        <v>6</v>
      </c>
      <c r="B11" s="90"/>
      <c r="C11" s="14">
        <v>6350</v>
      </c>
      <c r="D11" s="15">
        <f>[1]přítrv!$D11+[1]přítrv!$I11</f>
        <v>11329</v>
      </c>
      <c r="E11" s="39">
        <v>2154</v>
      </c>
      <c r="F11" s="39">
        <v>5183</v>
      </c>
      <c r="G11" s="39">
        <v>4395</v>
      </c>
      <c r="H11" s="39">
        <v>14432</v>
      </c>
      <c r="I11" s="39">
        <v>7144</v>
      </c>
      <c r="J11" s="39">
        <v>5002</v>
      </c>
      <c r="K11" s="39">
        <v>5611</v>
      </c>
      <c r="L11" s="39">
        <v>8380</v>
      </c>
      <c r="M11" s="39">
        <v>9017</v>
      </c>
      <c r="N11" s="39">
        <v>7023</v>
      </c>
      <c r="O11" s="39">
        <v>5388</v>
      </c>
      <c r="P11" s="40">
        <v>7371</v>
      </c>
      <c r="Q11" s="66">
        <f t="shared" si="0"/>
        <v>98779</v>
      </c>
      <c r="R11" s="41">
        <f t="shared" si="1"/>
        <v>2.8732257040826804E-2</v>
      </c>
    </row>
    <row r="12" spans="1:18" ht="20.100000000000001" customHeight="1" x14ac:dyDescent="0.2">
      <c r="A12" s="89" t="s">
        <v>7</v>
      </c>
      <c r="B12" s="90"/>
      <c r="C12" s="14">
        <v>7573</v>
      </c>
      <c r="D12" s="15">
        <f>[1]přítrv!$D12+[1]přítrv!$I12</f>
        <v>13328</v>
      </c>
      <c r="E12" s="39">
        <v>2650</v>
      </c>
      <c r="F12" s="39">
        <v>6131</v>
      </c>
      <c r="G12" s="39">
        <v>5282</v>
      </c>
      <c r="H12" s="39">
        <v>18059</v>
      </c>
      <c r="I12" s="39">
        <v>8414</v>
      </c>
      <c r="J12" s="39">
        <v>5937</v>
      </c>
      <c r="K12" s="39">
        <v>6495</v>
      </c>
      <c r="L12" s="39">
        <v>9650</v>
      </c>
      <c r="M12" s="39">
        <v>10371</v>
      </c>
      <c r="N12" s="39">
        <v>8425</v>
      </c>
      <c r="O12" s="39">
        <v>6212</v>
      </c>
      <c r="P12" s="40">
        <v>8645</v>
      </c>
      <c r="Q12" s="66">
        <f t="shared" si="0"/>
        <v>117172</v>
      </c>
      <c r="R12" s="41">
        <f t="shared" si="1"/>
        <v>3.4082305165953883E-2</v>
      </c>
    </row>
    <row r="13" spans="1:18" ht="20.100000000000001" customHeight="1" x14ac:dyDescent="0.2">
      <c r="A13" s="89" t="s">
        <v>8</v>
      </c>
      <c r="B13" s="90"/>
      <c r="C13" s="14">
        <v>2835</v>
      </c>
      <c r="D13" s="15">
        <f>[1]přítrv!$D13+[1]přítrv!$I13</f>
        <v>4910</v>
      </c>
      <c r="E13" s="39">
        <v>880</v>
      </c>
      <c r="F13" s="39">
        <v>2278</v>
      </c>
      <c r="G13" s="39">
        <v>2132</v>
      </c>
      <c r="H13" s="39">
        <v>6564</v>
      </c>
      <c r="I13" s="39">
        <v>2909</v>
      </c>
      <c r="J13" s="39">
        <v>2271</v>
      </c>
      <c r="K13" s="39">
        <v>2447</v>
      </c>
      <c r="L13" s="39">
        <v>3357</v>
      </c>
      <c r="M13" s="39">
        <v>3889</v>
      </c>
      <c r="N13" s="39">
        <v>3339</v>
      </c>
      <c r="O13" s="39">
        <v>2315</v>
      </c>
      <c r="P13" s="40">
        <v>2864</v>
      </c>
      <c r="Q13" s="66">
        <f t="shared" si="0"/>
        <v>42990</v>
      </c>
      <c r="R13" s="41">
        <f t="shared" si="1"/>
        <v>1.250467943778682E-2</v>
      </c>
    </row>
    <row r="14" spans="1:18" ht="20.100000000000001" customHeight="1" x14ac:dyDescent="0.2">
      <c r="A14" s="89" t="s">
        <v>9</v>
      </c>
      <c r="B14" s="90"/>
      <c r="C14" s="14">
        <v>1574</v>
      </c>
      <c r="D14" s="15">
        <f>[1]přítrv!$D14+[1]přítrv!$I14</f>
        <v>3016</v>
      </c>
      <c r="E14" s="39">
        <v>512</v>
      </c>
      <c r="F14" s="39">
        <v>1346</v>
      </c>
      <c r="G14" s="39">
        <v>1307</v>
      </c>
      <c r="H14" s="39">
        <v>3880</v>
      </c>
      <c r="I14" s="39">
        <v>1624</v>
      </c>
      <c r="J14" s="39">
        <v>1407</v>
      </c>
      <c r="K14" s="39">
        <v>1460</v>
      </c>
      <c r="L14" s="39">
        <v>1973</v>
      </c>
      <c r="M14" s="39">
        <v>2470</v>
      </c>
      <c r="N14" s="39">
        <v>2165</v>
      </c>
      <c r="O14" s="39">
        <v>1322</v>
      </c>
      <c r="P14" s="40">
        <v>1633</v>
      </c>
      <c r="Q14" s="66">
        <f t="shared" si="0"/>
        <v>25689</v>
      </c>
      <c r="R14" s="41">
        <f t="shared" si="1"/>
        <v>7.4722658775832895E-3</v>
      </c>
    </row>
    <row r="15" spans="1:18" ht="20.100000000000001" customHeight="1" x14ac:dyDescent="0.2">
      <c r="A15" s="106" t="s">
        <v>15</v>
      </c>
      <c r="B15" s="107"/>
      <c r="C15" s="14">
        <v>1909</v>
      </c>
      <c r="D15" s="15">
        <f>[1]přítrv!$D15+[1]přítrv!$I15</f>
        <v>3595</v>
      </c>
      <c r="E15" s="39">
        <v>752</v>
      </c>
      <c r="F15" s="39">
        <v>1569</v>
      </c>
      <c r="G15" s="39">
        <v>1215</v>
      </c>
      <c r="H15" s="39">
        <v>3621</v>
      </c>
      <c r="I15" s="39">
        <v>1733</v>
      </c>
      <c r="J15" s="39">
        <v>1365</v>
      </c>
      <c r="K15" s="39">
        <v>1821</v>
      </c>
      <c r="L15" s="39">
        <v>2781</v>
      </c>
      <c r="M15" s="39">
        <v>3209</v>
      </c>
      <c r="N15" s="39">
        <v>2248</v>
      </c>
      <c r="O15" s="39">
        <v>1374</v>
      </c>
      <c r="P15" s="40">
        <v>1561</v>
      </c>
      <c r="Q15" s="66">
        <f t="shared" si="0"/>
        <v>28753</v>
      </c>
      <c r="R15" s="41">
        <f t="shared" si="1"/>
        <v>8.3635042538889141E-3</v>
      </c>
    </row>
    <row r="16" spans="1:18" ht="30" customHeight="1" thickBot="1" x14ac:dyDescent="0.25">
      <c r="A16" s="104" t="s">
        <v>34</v>
      </c>
      <c r="B16" s="108"/>
      <c r="C16" s="7">
        <f>SUM(C7:C15)</f>
        <v>209344</v>
      </c>
      <c r="D16" s="8">
        <f t="shared" ref="D16:P16" si="2">SUM(D7:D15)</f>
        <v>379696</v>
      </c>
      <c r="E16" s="8">
        <f t="shared" si="2"/>
        <v>80389</v>
      </c>
      <c r="F16" s="8">
        <f t="shared" si="2"/>
        <v>198082</v>
      </c>
      <c r="G16" s="8">
        <f t="shared" si="2"/>
        <v>163644</v>
      </c>
      <c r="H16" s="8">
        <f t="shared" si="2"/>
        <v>376150</v>
      </c>
      <c r="I16" s="8">
        <f t="shared" si="2"/>
        <v>213093</v>
      </c>
      <c r="J16" s="8">
        <f t="shared" si="2"/>
        <v>179368</v>
      </c>
      <c r="K16" s="8">
        <f t="shared" si="2"/>
        <v>210539</v>
      </c>
      <c r="L16" s="8">
        <f t="shared" si="2"/>
        <v>445979</v>
      </c>
      <c r="M16" s="8">
        <f t="shared" si="2"/>
        <v>363025</v>
      </c>
      <c r="N16" s="8">
        <f t="shared" si="2"/>
        <v>262931</v>
      </c>
      <c r="O16" s="8">
        <f t="shared" si="2"/>
        <v>164227</v>
      </c>
      <c r="P16" s="9">
        <f t="shared" si="2"/>
        <v>191446</v>
      </c>
      <c r="Q16" s="10">
        <f>SUM(Q6:Q15)</f>
        <v>3437913</v>
      </c>
      <c r="R16" s="13"/>
    </row>
    <row r="17" spans="1:18" ht="20.100000000000001" customHeight="1" x14ac:dyDescent="0.2">
      <c r="A17" s="99" t="s">
        <v>2</v>
      </c>
      <c r="B17" s="16" t="s">
        <v>10</v>
      </c>
      <c r="C17" s="17">
        <f>SUM(C6:C9)</f>
        <v>174548</v>
      </c>
      <c r="D17" s="17">
        <f>SUM(D6:D9)</f>
        <v>317829</v>
      </c>
      <c r="E17" s="17">
        <f t="shared" ref="E17:Q17" si="3">SUM(E6:E9)</f>
        <v>68272</v>
      </c>
      <c r="F17" s="17">
        <f t="shared" si="3"/>
        <v>169430</v>
      </c>
      <c r="G17" s="17">
        <f t="shared" si="3"/>
        <v>139139</v>
      </c>
      <c r="H17" s="17">
        <f t="shared" si="3"/>
        <v>298755</v>
      </c>
      <c r="I17" s="17">
        <f t="shared" si="3"/>
        <v>175600</v>
      </c>
      <c r="J17" s="17">
        <f t="shared" si="3"/>
        <v>151819</v>
      </c>
      <c r="K17" s="17">
        <f t="shared" si="3"/>
        <v>179216</v>
      </c>
      <c r="L17" s="17">
        <f>SUM(L6:L9)</f>
        <v>399071</v>
      </c>
      <c r="M17" s="17">
        <f t="shared" si="3"/>
        <v>311627</v>
      </c>
      <c r="N17" s="17">
        <f t="shared" si="3"/>
        <v>223272</v>
      </c>
      <c r="O17" s="17">
        <f t="shared" si="3"/>
        <v>135345</v>
      </c>
      <c r="P17" s="67">
        <f t="shared" si="3"/>
        <v>153326</v>
      </c>
      <c r="Q17" s="68">
        <f t="shared" si="3"/>
        <v>2897249</v>
      </c>
      <c r="R17" s="69">
        <f t="shared" si="1"/>
        <v>0.84273482196902594</v>
      </c>
    </row>
    <row r="18" spans="1:18" ht="20.100000000000001" customHeight="1" x14ac:dyDescent="0.2">
      <c r="A18" s="100"/>
      <c r="B18" s="18" t="s">
        <v>11</v>
      </c>
      <c r="C18" s="19">
        <f>SUM(C10:C15)</f>
        <v>34796</v>
      </c>
      <c r="D18" s="19">
        <f>SUM(D10:D15)</f>
        <v>61867</v>
      </c>
      <c r="E18" s="19">
        <f t="shared" ref="E18:Q18" si="4">SUM(E10:E15)</f>
        <v>12117</v>
      </c>
      <c r="F18" s="19">
        <f t="shared" si="4"/>
        <v>28652</v>
      </c>
      <c r="G18" s="19">
        <f t="shared" si="4"/>
        <v>24505</v>
      </c>
      <c r="H18" s="19">
        <f t="shared" si="4"/>
        <v>77395</v>
      </c>
      <c r="I18" s="19">
        <f t="shared" si="4"/>
        <v>37493</v>
      </c>
      <c r="J18" s="19">
        <f t="shared" si="4"/>
        <v>27549</v>
      </c>
      <c r="K18" s="19">
        <f t="shared" si="4"/>
        <v>31323</v>
      </c>
      <c r="L18" s="19">
        <f t="shared" si="4"/>
        <v>46908</v>
      </c>
      <c r="M18" s="19">
        <f t="shared" si="4"/>
        <v>51398</v>
      </c>
      <c r="N18" s="19">
        <f t="shared" si="4"/>
        <v>39659</v>
      </c>
      <c r="O18" s="19">
        <f t="shared" si="4"/>
        <v>28882</v>
      </c>
      <c r="P18" s="70">
        <f t="shared" si="4"/>
        <v>38120</v>
      </c>
      <c r="Q18" s="71">
        <f t="shared" si="4"/>
        <v>540664</v>
      </c>
      <c r="R18" s="72">
        <f t="shared" si="1"/>
        <v>0.15726517803097403</v>
      </c>
    </row>
    <row r="19" spans="1:18" ht="20.100000000000001" customHeight="1" x14ac:dyDescent="0.2">
      <c r="A19" s="100"/>
      <c r="B19" s="20" t="s">
        <v>12</v>
      </c>
      <c r="C19" s="21">
        <f>SUM(C11:C15)</f>
        <v>20241</v>
      </c>
      <c r="D19" s="21">
        <f>SUM(D11:D15)</f>
        <v>36178</v>
      </c>
      <c r="E19" s="21">
        <f t="shared" ref="E19:Q19" si="5">SUM(E11:E15)</f>
        <v>6948</v>
      </c>
      <c r="F19" s="21">
        <f t="shared" si="5"/>
        <v>16507</v>
      </c>
      <c r="G19" s="21">
        <f t="shared" si="5"/>
        <v>14331</v>
      </c>
      <c r="H19" s="21">
        <f t="shared" si="5"/>
        <v>46556</v>
      </c>
      <c r="I19" s="21">
        <f t="shared" si="5"/>
        <v>21824</v>
      </c>
      <c r="J19" s="21">
        <f t="shared" si="5"/>
        <v>15982</v>
      </c>
      <c r="K19" s="21">
        <f t="shared" si="5"/>
        <v>17834</v>
      </c>
      <c r="L19" s="21">
        <f t="shared" si="5"/>
        <v>26141</v>
      </c>
      <c r="M19" s="21">
        <f t="shared" si="5"/>
        <v>28956</v>
      </c>
      <c r="N19" s="21">
        <f t="shared" si="5"/>
        <v>23200</v>
      </c>
      <c r="O19" s="21">
        <f t="shared" si="5"/>
        <v>16611</v>
      </c>
      <c r="P19" s="73">
        <f t="shared" si="5"/>
        <v>22074</v>
      </c>
      <c r="Q19" s="74">
        <f t="shared" si="5"/>
        <v>313383</v>
      </c>
      <c r="R19" s="75">
        <f t="shared" si="1"/>
        <v>9.1155011776039713E-2</v>
      </c>
    </row>
    <row r="20" spans="1:18" ht="20.100000000000001" customHeight="1" x14ac:dyDescent="0.2">
      <c r="A20" s="100"/>
      <c r="B20" s="20" t="s">
        <v>13</v>
      </c>
      <c r="C20" s="21">
        <f>SUM(C12:C15)</f>
        <v>13891</v>
      </c>
      <c r="D20" s="21">
        <f>SUM(D12:D15)</f>
        <v>24849</v>
      </c>
      <c r="E20" s="21">
        <f t="shared" ref="E20:Q20" si="6">SUM(E12:E15)</f>
        <v>4794</v>
      </c>
      <c r="F20" s="21">
        <f t="shared" si="6"/>
        <v>11324</v>
      </c>
      <c r="G20" s="21">
        <f t="shared" si="6"/>
        <v>9936</v>
      </c>
      <c r="H20" s="21">
        <f t="shared" si="6"/>
        <v>32124</v>
      </c>
      <c r="I20" s="21">
        <f t="shared" si="6"/>
        <v>14680</v>
      </c>
      <c r="J20" s="21">
        <f t="shared" si="6"/>
        <v>10980</v>
      </c>
      <c r="K20" s="21">
        <f t="shared" si="6"/>
        <v>12223</v>
      </c>
      <c r="L20" s="21">
        <f t="shared" si="6"/>
        <v>17761</v>
      </c>
      <c r="M20" s="21">
        <f t="shared" si="6"/>
        <v>19939</v>
      </c>
      <c r="N20" s="21">
        <f t="shared" si="6"/>
        <v>16177</v>
      </c>
      <c r="O20" s="21">
        <f t="shared" si="6"/>
        <v>11223</v>
      </c>
      <c r="P20" s="73">
        <f t="shared" si="6"/>
        <v>14703</v>
      </c>
      <c r="Q20" s="74">
        <f t="shared" si="6"/>
        <v>214604</v>
      </c>
      <c r="R20" s="75">
        <f t="shared" si="1"/>
        <v>6.2422754735212901E-2</v>
      </c>
    </row>
    <row r="21" spans="1:18" ht="20.100000000000001" customHeight="1" thickBot="1" x14ac:dyDescent="0.25">
      <c r="A21" s="101"/>
      <c r="B21" s="22" t="s">
        <v>14</v>
      </c>
      <c r="C21" s="23">
        <f>SUM(C13:C15)</f>
        <v>6318</v>
      </c>
      <c r="D21" s="23">
        <f>SUM(D13:D15)</f>
        <v>11521</v>
      </c>
      <c r="E21" s="23">
        <f t="shared" ref="E21:Q21" si="7">SUM(E13:E15)</f>
        <v>2144</v>
      </c>
      <c r="F21" s="23">
        <f t="shared" si="7"/>
        <v>5193</v>
      </c>
      <c r="G21" s="23">
        <f t="shared" si="7"/>
        <v>4654</v>
      </c>
      <c r="H21" s="23">
        <f t="shared" si="7"/>
        <v>14065</v>
      </c>
      <c r="I21" s="23">
        <f t="shared" si="7"/>
        <v>6266</v>
      </c>
      <c r="J21" s="23">
        <f t="shared" si="7"/>
        <v>5043</v>
      </c>
      <c r="K21" s="23">
        <f t="shared" si="7"/>
        <v>5728</v>
      </c>
      <c r="L21" s="23">
        <f t="shared" si="7"/>
        <v>8111</v>
      </c>
      <c r="M21" s="23">
        <f t="shared" si="7"/>
        <v>9568</v>
      </c>
      <c r="N21" s="23">
        <f t="shared" si="7"/>
        <v>7752</v>
      </c>
      <c r="O21" s="23">
        <f t="shared" si="7"/>
        <v>5011</v>
      </c>
      <c r="P21" s="76">
        <f t="shared" si="7"/>
        <v>6058</v>
      </c>
      <c r="Q21" s="77">
        <f t="shared" si="7"/>
        <v>97432</v>
      </c>
      <c r="R21" s="78">
        <f t="shared" si="1"/>
        <v>2.8340449569259026E-2</v>
      </c>
    </row>
    <row r="22" spans="1:18" ht="20.100000000000001" customHeight="1" x14ac:dyDescent="0.2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  <c r="R22" s="46"/>
    </row>
    <row r="23" spans="1:18" ht="20.100000000000001" customHeight="1" x14ac:dyDescent="0.2">
      <c r="A23" s="83" t="s">
        <v>42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</row>
    <row r="24" spans="1:18" ht="20.100000000000001" customHeight="1" x14ac:dyDescent="0.2">
      <c r="A24" s="83" t="s">
        <v>4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1:18" ht="20.100000000000001" customHeight="1" thickBot="1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1"/>
    </row>
    <row r="26" spans="1:18" ht="20.100000000000001" customHeight="1" x14ac:dyDescent="0.2">
      <c r="A26" s="3"/>
      <c r="B26" s="4" t="s">
        <v>16</v>
      </c>
      <c r="C26" s="84" t="s">
        <v>20</v>
      </c>
      <c r="D26" s="84" t="s">
        <v>36</v>
      </c>
      <c r="E26" s="84" t="s">
        <v>27</v>
      </c>
      <c r="F26" s="84" t="s">
        <v>37</v>
      </c>
      <c r="G26" s="84" t="s">
        <v>18</v>
      </c>
      <c r="H26" s="84" t="s">
        <v>38</v>
      </c>
      <c r="I26" s="84" t="s">
        <v>28</v>
      </c>
      <c r="J26" s="84" t="s">
        <v>25</v>
      </c>
      <c r="K26" s="84" t="s">
        <v>17</v>
      </c>
      <c r="L26" s="84" t="s">
        <v>39</v>
      </c>
      <c r="M26" s="84" t="s">
        <v>40</v>
      </c>
      <c r="N26" s="84" t="s">
        <v>24</v>
      </c>
      <c r="O26" s="84" t="s">
        <v>21</v>
      </c>
      <c r="P26" s="91" t="s">
        <v>23</v>
      </c>
      <c r="Q26" s="81" t="s">
        <v>0</v>
      </c>
      <c r="R26" s="87" t="s">
        <v>1</v>
      </c>
    </row>
    <row r="27" spans="1:18" ht="20.100000000000001" customHeight="1" thickBot="1" x14ac:dyDescent="0.25">
      <c r="A27" s="5" t="s">
        <v>33</v>
      </c>
      <c r="B27" s="6"/>
      <c r="C27" s="85"/>
      <c r="D27" s="85"/>
      <c r="E27" s="85"/>
      <c r="F27" s="85"/>
      <c r="G27" s="85"/>
      <c r="H27" s="85"/>
      <c r="I27" s="86"/>
      <c r="J27" s="86"/>
      <c r="K27" s="86"/>
      <c r="L27" s="86"/>
      <c r="M27" s="86"/>
      <c r="N27" s="86"/>
      <c r="O27" s="86"/>
      <c r="P27" s="92"/>
      <c r="Q27" s="82"/>
      <c r="R27" s="88"/>
    </row>
    <row r="28" spans="1:18" ht="20.100000000000001" customHeight="1" x14ac:dyDescent="0.2">
      <c r="A28" s="95"/>
      <c r="B28" s="96"/>
      <c r="C28" s="33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6"/>
      <c r="Q28" s="47">
        <f>Q6/102.14137</f>
        <v>0</v>
      </c>
      <c r="R28" s="48">
        <f t="shared" ref="R28" si="8">Q28/$Q$38</f>
        <v>0</v>
      </c>
    </row>
    <row r="29" spans="1:18" ht="20.100000000000001" customHeight="1" x14ac:dyDescent="0.2">
      <c r="A29" s="97" t="s">
        <v>30</v>
      </c>
      <c r="B29" s="98"/>
      <c r="C29" s="49">
        <f>C7/$C$46*100000</f>
        <v>22089.578947864131</v>
      </c>
      <c r="D29" s="50">
        <f>D7/D$46*100000</f>
        <v>21940.656847053102</v>
      </c>
      <c r="E29" s="50">
        <f t="shared" ref="D29:P37" si="9">E7/E$46*100000</f>
        <v>18751.809611242541</v>
      </c>
      <c r="F29" s="50">
        <f t="shared" si="9"/>
        <v>25799.186483911217</v>
      </c>
      <c r="G29" s="50">
        <f t="shared" si="9"/>
        <v>26551.180382567363</v>
      </c>
      <c r="H29" s="50">
        <f t="shared" si="9"/>
        <v>20071.240054024274</v>
      </c>
      <c r="I29" s="50">
        <f t="shared" si="9"/>
        <v>22400.430224904885</v>
      </c>
      <c r="J29" s="50">
        <f t="shared" si="9"/>
        <v>24422.469184751557</v>
      </c>
      <c r="K29" s="50">
        <f t="shared" si="9"/>
        <v>25254.921747965724</v>
      </c>
      <c r="L29" s="50">
        <f t="shared" si="9"/>
        <v>27083.218990658657</v>
      </c>
      <c r="M29" s="50">
        <f t="shared" si="9"/>
        <v>18436.586041199171</v>
      </c>
      <c r="N29" s="50">
        <f t="shared" si="9"/>
        <v>23184.812078638326</v>
      </c>
      <c r="O29" s="50">
        <f t="shared" si="9"/>
        <v>21579.683547443081</v>
      </c>
      <c r="P29" s="51">
        <f t="shared" si="9"/>
        <v>20979.260418704755</v>
      </c>
      <c r="Q29" s="79">
        <f>Q7/$Q$46*100000</f>
        <v>22562.804117296411</v>
      </c>
      <c r="R29" s="52">
        <f>Q29/$Q$38</f>
        <v>0.69020478412339104</v>
      </c>
    </row>
    <row r="30" spans="1:18" ht="20.100000000000001" customHeight="1" x14ac:dyDescent="0.2">
      <c r="A30" s="97" t="s">
        <v>31</v>
      </c>
      <c r="B30" s="98"/>
      <c r="C30" s="49">
        <f t="shared" ref="C30:C36" si="10">C8/$C$46*100000</f>
        <v>3352.8138426207174</v>
      </c>
      <c r="D30" s="50">
        <f>D8/D$46*100000</f>
        <v>3270.3061369208017</v>
      </c>
      <c r="E30" s="50">
        <f t="shared" si="9"/>
        <v>2922.213198686487</v>
      </c>
      <c r="F30" s="50">
        <f t="shared" si="9"/>
        <v>3516.1440738099054</v>
      </c>
      <c r="G30" s="50">
        <f t="shared" si="9"/>
        <v>3527.4356103023515</v>
      </c>
      <c r="H30" s="50">
        <f t="shared" si="9"/>
        <v>3408.1812308943463</v>
      </c>
      <c r="I30" s="50">
        <f t="shared" si="9"/>
        <v>3626.8922671889295</v>
      </c>
      <c r="J30" s="50">
        <f t="shared" si="9"/>
        <v>3368.0065614808423</v>
      </c>
      <c r="K30" s="50">
        <f t="shared" si="9"/>
        <v>3872.7715406933039</v>
      </c>
      <c r="L30" s="50">
        <f t="shared" si="9"/>
        <v>2911.2298358326684</v>
      </c>
      <c r="M30" s="50">
        <f t="shared" si="9"/>
        <v>2747.2844427266905</v>
      </c>
      <c r="N30" s="50">
        <f t="shared" si="9"/>
        <v>3204.5392528207608</v>
      </c>
      <c r="O30" s="50">
        <f t="shared" si="9"/>
        <v>3502.4056346411389</v>
      </c>
      <c r="P30" s="51">
        <f t="shared" si="9"/>
        <v>3643.5768790004749</v>
      </c>
      <c r="Q30" s="79">
        <f t="shared" ref="Q30:Q37" si="11">Q8/$Q$46*100000</f>
        <v>3277.7370330845956</v>
      </c>
      <c r="R30" s="52">
        <f t="shared" ref="R30:R38" si="12">Q30/$Q$38</f>
        <v>0.10026722607581982</v>
      </c>
    </row>
    <row r="31" spans="1:18" ht="20.100000000000001" customHeight="1" x14ac:dyDescent="0.2">
      <c r="A31" s="97" t="s">
        <v>32</v>
      </c>
      <c r="B31" s="98"/>
      <c r="C31" s="49">
        <f t="shared" si="10"/>
        <v>1957.1554375108901</v>
      </c>
      <c r="D31" s="50">
        <f t="shared" si="9"/>
        <v>1619.8310270073141</v>
      </c>
      <c r="E31" s="50">
        <f t="shared" si="9"/>
        <v>2432.4706048515236</v>
      </c>
      <c r="F31" s="50">
        <f t="shared" si="9"/>
        <v>1911.2283282004782</v>
      </c>
      <c r="G31" s="50">
        <f t="shared" si="9"/>
        <v>1719.4963091619625</v>
      </c>
      <c r="H31" s="50">
        <f t="shared" si="9"/>
        <v>1882.0209696355398</v>
      </c>
      <c r="I31" s="50">
        <f t="shared" si="9"/>
        <v>2162.0406787279471</v>
      </c>
      <c r="J31" s="50">
        <f t="shared" si="9"/>
        <v>1716.5580212937157</v>
      </c>
      <c r="K31" s="50">
        <f t="shared" si="9"/>
        <v>1840.6551156284613</v>
      </c>
      <c r="L31" s="50">
        <f t="shared" si="9"/>
        <v>1295.2738186898916</v>
      </c>
      <c r="M31" s="50">
        <f t="shared" si="9"/>
        <v>1286.6809342786107</v>
      </c>
      <c r="N31" s="50">
        <f t="shared" si="9"/>
        <v>1558.1463465924312</v>
      </c>
      <c r="O31" s="50">
        <f t="shared" si="9"/>
        <v>1770.7454987351819</v>
      </c>
      <c r="P31" s="51">
        <f t="shared" si="9"/>
        <v>2162.1782150543645</v>
      </c>
      <c r="Q31" s="79">
        <f t="shared" si="11"/>
        <v>1708.4720530865793</v>
      </c>
      <c r="R31" s="52">
        <f t="shared" si="12"/>
        <v>5.2262811769815003E-2</v>
      </c>
    </row>
    <row r="32" spans="1:18" ht="20.100000000000001" customHeight="1" x14ac:dyDescent="0.2">
      <c r="A32" s="97" t="s">
        <v>5</v>
      </c>
      <c r="B32" s="98"/>
      <c r="C32" s="49">
        <f t="shared" si="10"/>
        <v>2284.7607790320026</v>
      </c>
      <c r="D32" s="50">
        <f t="shared" si="9"/>
        <v>2168.638693599692</v>
      </c>
      <c r="E32" s="50">
        <f t="shared" si="9"/>
        <v>1825.1474171109776</v>
      </c>
      <c r="F32" s="50">
        <f t="shared" si="9"/>
        <v>2238.367217550126</v>
      </c>
      <c r="G32" s="50">
        <f t="shared" si="9"/>
        <v>2325.1136960943395</v>
      </c>
      <c r="H32" s="50">
        <f t="shared" si="9"/>
        <v>2617.9361606942002</v>
      </c>
      <c r="I32" s="50">
        <f t="shared" si="9"/>
        <v>2515.3709084487823</v>
      </c>
      <c r="J32" s="50">
        <f t="shared" si="9"/>
        <v>2248.12348644751</v>
      </c>
      <c r="K32" s="50">
        <f t="shared" si="9"/>
        <v>2330.8859232737809</v>
      </c>
      <c r="L32" s="50">
        <f t="shared" si="9"/>
        <v>1628.2658228046598</v>
      </c>
      <c r="M32" s="50">
        <f t="shared" si="9"/>
        <v>1618.229854689564</v>
      </c>
      <c r="N32" s="50">
        <f t="shared" si="9"/>
        <v>2060.2129433294363</v>
      </c>
      <c r="O32" s="50">
        <f t="shared" si="9"/>
        <v>2434.6014582609992</v>
      </c>
      <c r="P32" s="51">
        <f t="shared" si="9"/>
        <v>2803.1277077451991</v>
      </c>
      <c r="Q32" s="79">
        <f t="shared" si="11"/>
        <v>2161.1422663006583</v>
      </c>
      <c r="R32" s="52">
        <f t="shared" si="12"/>
        <v>6.6110166254934308E-2</v>
      </c>
    </row>
    <row r="33" spans="1:18" ht="20.100000000000001" customHeight="1" x14ac:dyDescent="0.2">
      <c r="A33" s="97" t="s">
        <v>6</v>
      </c>
      <c r="B33" s="98"/>
      <c r="C33" s="49">
        <f t="shared" si="10"/>
        <v>996.78673630046137</v>
      </c>
      <c r="D33" s="50">
        <f t="shared" si="9"/>
        <v>956.38241114060145</v>
      </c>
      <c r="E33" s="50">
        <f t="shared" si="9"/>
        <v>760.56636418205574</v>
      </c>
      <c r="F33" s="50">
        <f t="shared" si="9"/>
        <v>955.24555690097191</v>
      </c>
      <c r="G33" s="50">
        <f t="shared" si="9"/>
        <v>1004.4107228557716</v>
      </c>
      <c r="H33" s="50">
        <f t="shared" si="9"/>
        <v>1225.1387746405101</v>
      </c>
      <c r="I33" s="50">
        <f t="shared" si="9"/>
        <v>1146.838328544138</v>
      </c>
      <c r="J33" s="50">
        <f t="shared" si="9"/>
        <v>972.1720134183837</v>
      </c>
      <c r="K33" s="50">
        <f t="shared" si="9"/>
        <v>969.57527729922049</v>
      </c>
      <c r="L33" s="50">
        <f t="shared" si="9"/>
        <v>657.04567800371024</v>
      </c>
      <c r="M33" s="50">
        <f t="shared" si="9"/>
        <v>650.1906514453168</v>
      </c>
      <c r="N33" s="50">
        <f t="shared" si="9"/>
        <v>879.08594088356722</v>
      </c>
      <c r="O33" s="50">
        <f t="shared" si="9"/>
        <v>1068.9945935221467</v>
      </c>
      <c r="P33" s="51">
        <f t="shared" si="9"/>
        <v>1287.6638622578753</v>
      </c>
      <c r="Q33" s="79">
        <f t="shared" si="11"/>
        <v>939.257887473712</v>
      </c>
      <c r="R33" s="52">
        <f t="shared" si="12"/>
        <v>2.8732257040826801E-2</v>
      </c>
    </row>
    <row r="34" spans="1:18" ht="20.100000000000001" customHeight="1" x14ac:dyDescent="0.2">
      <c r="A34" s="97" t="s">
        <v>7</v>
      </c>
      <c r="B34" s="98"/>
      <c r="C34" s="49">
        <f t="shared" si="10"/>
        <v>1188.7662919690383</v>
      </c>
      <c r="D34" s="50">
        <f t="shared" si="9"/>
        <v>1125.1359145274903</v>
      </c>
      <c r="E34" s="50">
        <f t="shared" si="9"/>
        <v>935.7014229723527</v>
      </c>
      <c r="F34" s="50">
        <f t="shared" si="9"/>
        <v>1129.9653693536288</v>
      </c>
      <c r="G34" s="50">
        <f t="shared" si="9"/>
        <v>1207.1211463308728</v>
      </c>
      <c r="H34" s="50">
        <f t="shared" si="9"/>
        <v>1533.0363865876507</v>
      </c>
      <c r="I34" s="50">
        <f t="shared" si="9"/>
        <v>1350.7135633217215</v>
      </c>
      <c r="J34" s="50">
        <f t="shared" si="9"/>
        <v>1153.8954905367741</v>
      </c>
      <c r="K34" s="50">
        <f t="shared" si="9"/>
        <v>1122.3296072105575</v>
      </c>
      <c r="L34" s="50">
        <f t="shared" si="9"/>
        <v>756.62181297563291</v>
      </c>
      <c r="M34" s="50">
        <f t="shared" si="9"/>
        <v>747.82380460678496</v>
      </c>
      <c r="N34" s="50">
        <f t="shared" si="9"/>
        <v>1054.5776807552404</v>
      </c>
      <c r="O34" s="50">
        <f t="shared" si="9"/>
        <v>1232.4785476910868</v>
      </c>
      <c r="P34" s="51">
        <f t="shared" si="9"/>
        <v>1510.2230483271376</v>
      </c>
      <c r="Q34" s="79">
        <f t="shared" si="11"/>
        <v>1114.1510360610027</v>
      </c>
      <c r="R34" s="52">
        <f t="shared" si="12"/>
        <v>3.4082305165953876E-2</v>
      </c>
    </row>
    <row r="35" spans="1:18" ht="20.100000000000001" customHeight="1" x14ac:dyDescent="0.2">
      <c r="A35" s="97" t="s">
        <v>8</v>
      </c>
      <c r="B35" s="98"/>
      <c r="C35" s="49">
        <f t="shared" si="10"/>
        <v>445.02210982863119</v>
      </c>
      <c r="D35" s="50">
        <f t="shared" si="9"/>
        <v>414.49709936449403</v>
      </c>
      <c r="E35" s="50">
        <f t="shared" si="9"/>
        <v>310.72349140213976</v>
      </c>
      <c r="F35" s="50">
        <f t="shared" si="9"/>
        <v>419.84359996535096</v>
      </c>
      <c r="G35" s="50">
        <f t="shared" si="9"/>
        <v>487.23632790182143</v>
      </c>
      <c r="H35" s="50">
        <f t="shared" si="9"/>
        <v>557.2208229448662</v>
      </c>
      <c r="I35" s="50">
        <f t="shared" si="9"/>
        <v>466.986659817315</v>
      </c>
      <c r="J35" s="50">
        <f t="shared" si="9"/>
        <v>441.38397490466809</v>
      </c>
      <c r="K35" s="50">
        <f t="shared" si="9"/>
        <v>422.83919150796515</v>
      </c>
      <c r="L35" s="50">
        <f t="shared" si="9"/>
        <v>263.21030322893262</v>
      </c>
      <c r="M35" s="50">
        <f t="shared" si="9"/>
        <v>280.42491332714172</v>
      </c>
      <c r="N35" s="50">
        <f t="shared" si="9"/>
        <v>417.95072712661693</v>
      </c>
      <c r="O35" s="50">
        <f t="shared" si="9"/>
        <v>459.30261395764097</v>
      </c>
      <c r="P35" s="51">
        <f t="shared" si="9"/>
        <v>500.32143555915809</v>
      </c>
      <c r="Q35" s="79">
        <f t="shared" si="11"/>
        <v>408.77814699981656</v>
      </c>
      <c r="R35" s="52">
        <f t="shared" si="12"/>
        <v>1.2504679437786818E-2</v>
      </c>
    </row>
    <row r="36" spans="1:18" ht="20.100000000000001" customHeight="1" x14ac:dyDescent="0.2">
      <c r="A36" s="97" t="s">
        <v>9</v>
      </c>
      <c r="B36" s="98"/>
      <c r="C36" s="49">
        <f t="shared" si="10"/>
        <v>247.07753117116948</v>
      </c>
      <c r="D36" s="50">
        <f t="shared" si="9"/>
        <v>254.60758690087866</v>
      </c>
      <c r="E36" s="50">
        <f t="shared" si="9"/>
        <v>180.78457681579042</v>
      </c>
      <c r="F36" s="50">
        <f t="shared" si="9"/>
        <v>248.0726451068316</v>
      </c>
      <c r="G36" s="50">
        <f t="shared" si="9"/>
        <v>298.69506593230795</v>
      </c>
      <c r="H36" s="50">
        <f t="shared" si="9"/>
        <v>329.37489229525909</v>
      </c>
      <c r="I36" s="50">
        <f t="shared" si="9"/>
        <v>260.70344982582316</v>
      </c>
      <c r="J36" s="50">
        <f t="shared" si="9"/>
        <v>273.45982064767418</v>
      </c>
      <c r="K36" s="50">
        <f t="shared" si="9"/>
        <v>252.2865629757373</v>
      </c>
      <c r="L36" s="50">
        <f t="shared" si="9"/>
        <v>154.6958380311838</v>
      </c>
      <c r="M36" s="50">
        <f t="shared" si="9"/>
        <v>178.10479195629728</v>
      </c>
      <c r="N36" s="50">
        <f t="shared" si="9"/>
        <v>270.99830015846828</v>
      </c>
      <c r="O36" s="50">
        <f t="shared" si="9"/>
        <v>262.28857695550818</v>
      </c>
      <c r="P36" s="51">
        <f t="shared" si="9"/>
        <v>285.27405875283</v>
      </c>
      <c r="Q36" s="79">
        <f t="shared" si="11"/>
        <v>244.26847681503347</v>
      </c>
      <c r="R36" s="52">
        <f t="shared" si="12"/>
        <v>7.4722658775832895E-3</v>
      </c>
    </row>
    <row r="37" spans="1:18" ht="20.100000000000001" customHeight="1" x14ac:dyDescent="0.2">
      <c r="A37" s="102" t="s">
        <v>15</v>
      </c>
      <c r="B37" s="103"/>
      <c r="C37" s="49">
        <f>C15/$C$46*100000</f>
        <v>299.6639180468631</v>
      </c>
      <c r="D37" s="50">
        <f t="shared" si="9"/>
        <v>303.48616542064281</v>
      </c>
      <c r="E37" s="50">
        <f t="shared" si="9"/>
        <v>265.52734719819216</v>
      </c>
      <c r="F37" s="50">
        <f t="shared" si="9"/>
        <v>289.17234782512537</v>
      </c>
      <c r="G37" s="50">
        <f t="shared" si="9"/>
        <v>277.66985853691983</v>
      </c>
      <c r="H37" s="50">
        <f t="shared" si="9"/>
        <v>307.38826933018896</v>
      </c>
      <c r="I37" s="50">
        <f t="shared" si="9"/>
        <v>278.2014030468913</v>
      </c>
      <c r="J37" s="50">
        <f t="shared" si="9"/>
        <v>265.29684092684806</v>
      </c>
      <c r="K37" s="50">
        <f t="shared" si="9"/>
        <v>314.66700765672437</v>
      </c>
      <c r="L37" s="50">
        <f t="shared" si="9"/>
        <v>218.04821366686375</v>
      </c>
      <c r="M37" s="50">
        <f t="shared" si="9"/>
        <v>231.39201513674408</v>
      </c>
      <c r="N37" s="50">
        <f t="shared" si="9"/>
        <v>281.38761143475136</v>
      </c>
      <c r="O37" s="50">
        <f t="shared" si="9"/>
        <v>272.60552551956749</v>
      </c>
      <c r="P37" s="51">
        <f t="shared" si="9"/>
        <v>272.69614556838189</v>
      </c>
      <c r="Q37" s="79">
        <f t="shared" si="11"/>
        <v>273.40307189313154</v>
      </c>
      <c r="R37" s="52">
        <f t="shared" si="12"/>
        <v>8.3635042538889141E-3</v>
      </c>
    </row>
    <row r="38" spans="1:18" ht="30" customHeight="1" thickBot="1" x14ac:dyDescent="0.25">
      <c r="A38" s="104" t="s">
        <v>34</v>
      </c>
      <c r="B38" s="105"/>
      <c r="C38" s="7">
        <f>SUM(C28:C37)</f>
        <v>32861.62559434391</v>
      </c>
      <c r="D38" s="8">
        <f t="shared" ref="D38:P38" si="13">SUM(D28:D37)</f>
        <v>32053.541881935016</v>
      </c>
      <c r="E38" s="8">
        <f t="shared" si="13"/>
        <v>28384.944034462063</v>
      </c>
      <c r="F38" s="8">
        <f t="shared" si="13"/>
        <v>36507.225622623635</v>
      </c>
      <c r="G38" s="8">
        <f t="shared" si="13"/>
        <v>37398.359119683708</v>
      </c>
      <c r="H38" s="8">
        <f t="shared" si="13"/>
        <v>31931.537561046836</v>
      </c>
      <c r="I38" s="8">
        <f t="shared" si="13"/>
        <v>34208.177483826432</v>
      </c>
      <c r="J38" s="8">
        <f t="shared" si="13"/>
        <v>34861.365394407971</v>
      </c>
      <c r="K38" s="8">
        <f t="shared" si="13"/>
        <v>36380.931974211475</v>
      </c>
      <c r="L38" s="8">
        <f t="shared" si="13"/>
        <v>34967.610313892204</v>
      </c>
      <c r="M38" s="8">
        <f t="shared" si="13"/>
        <v>26176.717449366326</v>
      </c>
      <c r="N38" s="8">
        <f t="shared" si="13"/>
        <v>32911.7108817396</v>
      </c>
      <c r="O38" s="8">
        <f t="shared" si="13"/>
        <v>32583.10599672635</v>
      </c>
      <c r="P38" s="9">
        <f t="shared" si="13"/>
        <v>33444.321770970178</v>
      </c>
      <c r="Q38" s="10">
        <f>Q16/$Q$46*100000</f>
        <v>32690.014089010943</v>
      </c>
      <c r="R38" s="80"/>
    </row>
    <row r="39" spans="1:18" ht="20.100000000000001" customHeight="1" x14ac:dyDescent="0.2">
      <c r="A39" s="99" t="s">
        <v>2</v>
      </c>
      <c r="B39" s="27" t="s">
        <v>10</v>
      </c>
      <c r="C39" s="53">
        <f>SUM(C28:C31)</f>
        <v>27399.54822799574</v>
      </c>
      <c r="D39" s="53">
        <f>SUM(D28:D31)</f>
        <v>26830.794010981215</v>
      </c>
      <c r="E39" s="53">
        <f t="shared" ref="E39:P39" si="14">SUM(E28:E31)</f>
        <v>24106.493414780554</v>
      </c>
      <c r="F39" s="53">
        <f t="shared" si="14"/>
        <v>31226.5588859216</v>
      </c>
      <c r="G39" s="53">
        <f t="shared" si="14"/>
        <v>31798.112302031677</v>
      </c>
      <c r="H39" s="53">
        <f t="shared" si="14"/>
        <v>25361.442254554164</v>
      </c>
      <c r="I39" s="53">
        <f t="shared" si="14"/>
        <v>28189.363170821762</v>
      </c>
      <c r="J39" s="53">
        <f t="shared" si="14"/>
        <v>29507.033767526114</v>
      </c>
      <c r="K39" s="53">
        <f t="shared" si="14"/>
        <v>30968.348404287492</v>
      </c>
      <c r="L39" s="53">
        <f t="shared" si="14"/>
        <v>31289.72264518122</v>
      </c>
      <c r="M39" s="53">
        <f t="shared" si="14"/>
        <v>22470.551418204472</v>
      </c>
      <c r="N39" s="53">
        <f t="shared" si="14"/>
        <v>27947.497678051517</v>
      </c>
      <c r="O39" s="53">
        <f t="shared" si="14"/>
        <v>26852.8346808194</v>
      </c>
      <c r="P39" s="53">
        <f t="shared" si="14"/>
        <v>26785.015512759594</v>
      </c>
      <c r="Q39" s="68">
        <f>SUM(Q28:Q31)</f>
        <v>27549.013203467584</v>
      </c>
      <c r="R39" s="54">
        <f>SUM(R28:R31)</f>
        <v>0.84273482196902583</v>
      </c>
    </row>
    <row r="40" spans="1:18" ht="20.100000000000001" customHeight="1" x14ac:dyDescent="0.2">
      <c r="A40" s="100"/>
      <c r="B40" s="28" t="s">
        <v>11</v>
      </c>
      <c r="C40" s="19">
        <f>SUM(C32:C37)</f>
        <v>5462.0773663481659</v>
      </c>
      <c r="D40" s="19">
        <f t="shared" ref="D40:P40" si="15">SUM(D32:D37)</f>
        <v>5222.7478709537982</v>
      </c>
      <c r="E40" s="19">
        <f t="shared" si="15"/>
        <v>4278.4506196815082</v>
      </c>
      <c r="F40" s="19">
        <f t="shared" si="15"/>
        <v>5280.6667367020345</v>
      </c>
      <c r="G40" s="19">
        <f t="shared" si="15"/>
        <v>5600.2468176520333</v>
      </c>
      <c r="H40" s="19">
        <f t="shared" si="15"/>
        <v>6570.0953064926753</v>
      </c>
      <c r="I40" s="19">
        <f t="shared" si="15"/>
        <v>6018.8143130046719</v>
      </c>
      <c r="J40" s="19">
        <f t="shared" si="15"/>
        <v>5354.331626881858</v>
      </c>
      <c r="K40" s="19">
        <f t="shared" si="15"/>
        <v>5412.583569923986</v>
      </c>
      <c r="L40" s="19">
        <f t="shared" si="15"/>
        <v>3677.8876687109832</v>
      </c>
      <c r="M40" s="19">
        <f t="shared" si="15"/>
        <v>3706.1660311618493</v>
      </c>
      <c r="N40" s="19">
        <f t="shared" si="15"/>
        <v>4964.2132036880794</v>
      </c>
      <c r="O40" s="19">
        <f t="shared" si="15"/>
        <v>5730.2713159069499</v>
      </c>
      <c r="P40" s="19">
        <f t="shared" si="15"/>
        <v>6659.3062582105822</v>
      </c>
      <c r="Q40" s="71">
        <f>SUM(Q32:Q37)</f>
        <v>5141.0008855433543</v>
      </c>
      <c r="R40" s="52">
        <f>SUM(R32:R37)</f>
        <v>0.15726517803097401</v>
      </c>
    </row>
    <row r="41" spans="1:18" ht="20.100000000000001" customHeight="1" x14ac:dyDescent="0.2">
      <c r="A41" s="100"/>
      <c r="B41" s="55" t="s">
        <v>12</v>
      </c>
      <c r="C41" s="21">
        <f>SUM(C33:C37)</f>
        <v>3177.3165873161638</v>
      </c>
      <c r="D41" s="21">
        <f t="shared" ref="D41:P41" si="16">SUM(D33:D37)</f>
        <v>3054.1091773541075</v>
      </c>
      <c r="E41" s="21">
        <f t="shared" si="16"/>
        <v>2453.3032025705306</v>
      </c>
      <c r="F41" s="21">
        <f t="shared" si="16"/>
        <v>3042.2995191519094</v>
      </c>
      <c r="G41" s="21">
        <f t="shared" si="16"/>
        <v>3275.1331215576934</v>
      </c>
      <c r="H41" s="21">
        <f t="shared" si="16"/>
        <v>3952.1591457984746</v>
      </c>
      <c r="I41" s="21">
        <f t="shared" si="16"/>
        <v>3503.4434045558887</v>
      </c>
      <c r="J41" s="21">
        <f t="shared" si="16"/>
        <v>3106.208140434348</v>
      </c>
      <c r="K41" s="21">
        <f t="shared" si="16"/>
        <v>3081.6976466502047</v>
      </c>
      <c r="L41" s="21">
        <f t="shared" si="16"/>
        <v>2049.6218459063234</v>
      </c>
      <c r="M41" s="21">
        <f t="shared" si="16"/>
        <v>2087.9361764722848</v>
      </c>
      <c r="N41" s="21">
        <f t="shared" si="16"/>
        <v>2904.000260358644</v>
      </c>
      <c r="O41" s="21">
        <f t="shared" si="16"/>
        <v>3295.6698576459498</v>
      </c>
      <c r="P41" s="21">
        <f t="shared" si="16"/>
        <v>3856.1785504653826</v>
      </c>
      <c r="Q41" s="74">
        <f>SUM(Q33:Q37)</f>
        <v>2979.8586192426965</v>
      </c>
      <c r="R41" s="56">
        <f>SUM(R33:R37)</f>
        <v>9.1155011776039699E-2</v>
      </c>
    </row>
    <row r="42" spans="1:18" ht="20.100000000000001" customHeight="1" x14ac:dyDescent="0.2">
      <c r="A42" s="100"/>
      <c r="B42" s="55" t="s">
        <v>13</v>
      </c>
      <c r="C42" s="21">
        <f>SUM(C34:C37)</f>
        <v>2180.5298510157022</v>
      </c>
      <c r="D42" s="21">
        <f t="shared" ref="D42:P42" si="17">SUM(D34:D37)</f>
        <v>2097.7267662135059</v>
      </c>
      <c r="E42" s="21">
        <f t="shared" si="17"/>
        <v>1692.736838388475</v>
      </c>
      <c r="F42" s="21">
        <f t="shared" si="17"/>
        <v>2087.0539622509368</v>
      </c>
      <c r="G42" s="21">
        <f t="shared" si="17"/>
        <v>2270.722398701922</v>
      </c>
      <c r="H42" s="21">
        <f t="shared" si="17"/>
        <v>2727.0203711579647</v>
      </c>
      <c r="I42" s="21">
        <f t="shared" si="17"/>
        <v>2356.605076011751</v>
      </c>
      <c r="J42" s="21">
        <f t="shared" si="17"/>
        <v>2134.0361270159647</v>
      </c>
      <c r="K42" s="21">
        <f t="shared" si="17"/>
        <v>2112.1223693509842</v>
      </c>
      <c r="L42" s="21">
        <f t="shared" si="17"/>
        <v>1392.5761679026132</v>
      </c>
      <c r="M42" s="21">
        <f t="shared" si="17"/>
        <v>1437.7455250269679</v>
      </c>
      <c r="N42" s="21">
        <f t="shared" si="17"/>
        <v>2024.9143194750768</v>
      </c>
      <c r="O42" s="21">
        <f t="shared" si="17"/>
        <v>2226.6752641238036</v>
      </c>
      <c r="P42" s="21">
        <f t="shared" si="17"/>
        <v>2568.5146882075073</v>
      </c>
      <c r="Q42" s="74">
        <f>SUM(Q34:Q37)</f>
        <v>2040.6007317689841</v>
      </c>
      <c r="R42" s="56">
        <f>SUM(R34:R37)</f>
        <v>6.2422754735212901E-2</v>
      </c>
    </row>
    <row r="43" spans="1:18" ht="20.100000000000001" customHeight="1" thickBot="1" x14ac:dyDescent="0.25">
      <c r="A43" s="101"/>
      <c r="B43" s="57" t="s">
        <v>14</v>
      </c>
      <c r="C43" s="23">
        <f>SUM(C35:C37)</f>
        <v>991.76355904666366</v>
      </c>
      <c r="D43" s="23">
        <f t="shared" ref="D43:P43" si="18">SUM(D35:D37)</f>
        <v>972.59085168601553</v>
      </c>
      <c r="E43" s="23">
        <f t="shared" si="18"/>
        <v>757.03541541612231</v>
      </c>
      <c r="F43" s="23">
        <f t="shared" si="18"/>
        <v>957.08859289730799</v>
      </c>
      <c r="G43" s="23">
        <f t="shared" si="18"/>
        <v>1063.6012523710492</v>
      </c>
      <c r="H43" s="23">
        <f t="shared" si="18"/>
        <v>1193.9839845703143</v>
      </c>
      <c r="I43" s="23">
        <f t="shared" si="18"/>
        <v>1005.8915126900295</v>
      </c>
      <c r="J43" s="23">
        <f t="shared" si="18"/>
        <v>980.14063647919033</v>
      </c>
      <c r="K43" s="23">
        <f t="shared" si="18"/>
        <v>989.7927621404267</v>
      </c>
      <c r="L43" s="23">
        <f t="shared" si="18"/>
        <v>635.95435492698016</v>
      </c>
      <c r="M43" s="23">
        <f t="shared" si="18"/>
        <v>689.92172042018308</v>
      </c>
      <c r="N43" s="23">
        <f t="shared" si="18"/>
        <v>970.33663871983663</v>
      </c>
      <c r="O43" s="23">
        <f t="shared" si="18"/>
        <v>994.19671643271658</v>
      </c>
      <c r="P43" s="23">
        <f t="shared" si="18"/>
        <v>1058.29163988037</v>
      </c>
      <c r="Q43" s="77">
        <f>SUM(Q35:Q37)</f>
        <v>926.44969570798162</v>
      </c>
      <c r="R43" s="58">
        <f>SUM(R35:R37)</f>
        <v>2.8340449569259022E-2</v>
      </c>
    </row>
    <row r="44" spans="1:18" ht="20.100000000000001" customHeight="1" x14ac:dyDescent="0.2">
      <c r="C44" s="44"/>
      <c r="D44" s="44"/>
    </row>
    <row r="45" spans="1:18" s="62" customFormat="1" ht="20.100000000000001" customHeight="1" x14ac:dyDescent="0.2">
      <c r="A45" s="60"/>
      <c r="B45" s="24" t="s">
        <v>16</v>
      </c>
      <c r="C45" s="25" t="s">
        <v>20</v>
      </c>
      <c r="D45" s="25" t="s">
        <v>22</v>
      </c>
      <c r="E45" s="25" t="s">
        <v>27</v>
      </c>
      <c r="F45" s="25" t="s">
        <v>29</v>
      </c>
      <c r="G45" s="25" t="s">
        <v>18</v>
      </c>
      <c r="H45" s="25" t="s">
        <v>35</v>
      </c>
      <c r="I45" s="25" t="s">
        <v>28</v>
      </c>
      <c r="J45" s="25" t="s">
        <v>25</v>
      </c>
      <c r="K45" s="25" t="s">
        <v>17</v>
      </c>
      <c r="L45" s="25" t="s">
        <v>19</v>
      </c>
      <c r="M45" s="25" t="s">
        <v>26</v>
      </c>
      <c r="N45" s="25" t="s">
        <v>24</v>
      </c>
      <c r="O45" s="25" t="s">
        <v>21</v>
      </c>
      <c r="P45" s="25" t="s">
        <v>23</v>
      </c>
      <c r="Q45" s="26" t="s">
        <v>0</v>
      </c>
      <c r="R45" s="61"/>
    </row>
    <row r="46" spans="1:18" s="62" customFormat="1" ht="25.5" x14ac:dyDescent="0.2">
      <c r="A46" s="60"/>
      <c r="B46" s="64" t="s">
        <v>41</v>
      </c>
      <c r="C46" s="1">
        <v>637047</v>
      </c>
      <c r="D46" s="1">
        <v>1184568</v>
      </c>
      <c r="E46" s="1">
        <v>283210</v>
      </c>
      <c r="F46" s="1">
        <v>542583</v>
      </c>
      <c r="G46" s="1">
        <v>437570</v>
      </c>
      <c r="H46" s="1">
        <v>1177989</v>
      </c>
      <c r="I46" s="1">
        <v>622930</v>
      </c>
      <c r="J46" s="1">
        <v>514518</v>
      </c>
      <c r="K46" s="1">
        <v>578707</v>
      </c>
      <c r="L46" s="1">
        <v>1275406</v>
      </c>
      <c r="M46" s="1">
        <v>1386824</v>
      </c>
      <c r="N46" s="1">
        <v>798898</v>
      </c>
      <c r="O46" s="1">
        <v>504025</v>
      </c>
      <c r="P46" s="1">
        <v>572432</v>
      </c>
      <c r="Q46" s="2">
        <v>10516707</v>
      </c>
    </row>
    <row r="47" spans="1:18" ht="14.25" x14ac:dyDescent="0.2"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1:18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50" ht="12" customHeight="1" x14ac:dyDescent="0.2"/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2023-01-20T08:27:53Z</cp:lastPrinted>
  <dcterms:created xsi:type="dcterms:W3CDTF">1997-01-24T11:07:25Z</dcterms:created>
  <dcterms:modified xsi:type="dcterms:W3CDTF">2023-01-20T08:28:06Z</dcterms:modified>
</cp:coreProperties>
</file>